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1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1,3'!$A$1:$Q$25</definedName>
    <definedName name="_xlnm.Print_Area" localSheetId="6">'CUADRO 1,4'!$A$1:$Y$49</definedName>
    <definedName name="_xlnm.Print_Area" localSheetId="7">'CUADRO 1,5'!$A$3:$Y$57</definedName>
    <definedName name="_xlnm.Print_Area" localSheetId="9">'CUADRO 1,7'!$A$1:$Q$54</definedName>
    <definedName name="_xlnm.Print_Area" localSheetId="16">'CUADRO 1.10'!$A$1:$Z$68</definedName>
    <definedName name="_xlnm.Print_Area" localSheetId="17">'CUADRO 1.11'!$A$3:$Z$59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1.1A'!$A$1:$O$43</definedName>
    <definedName name="_xlnm.Print_Area" localSheetId="3">'CUADRO 1.1B'!$A$1:$O$43</definedName>
    <definedName name="_xlnm.Print_Area" localSheetId="8">'CUADRO 1.6'!$A$1:$R$59</definedName>
    <definedName name="_xlnm.Print_Area" localSheetId="10">'CUADRO 1.8'!$A$1:$Y$101</definedName>
    <definedName name="_xlnm.Print_Area" localSheetId="11">'CUADRO 1.8 B'!$A$3:$Y$59</definedName>
    <definedName name="_xlnm.Print_Area" localSheetId="12">'CUADRO 1.8 C'!$A$1:$Z$82</definedName>
    <definedName name="_xlnm.Print_Area" localSheetId="13">'CUADRO 1.9'!$A$1:$Y$62</definedName>
    <definedName name="_xlnm.Print_Area" localSheetId="14">'CUADRO 1.9 B'!$A$1:$Y$49</definedName>
    <definedName name="_xlnm.Print_Area" localSheetId="15">'CUADRO 1.9 C'!$A$1:$Z$83</definedName>
    <definedName name="_xlnm.Print_Area" localSheetId="0">'INDICE'!$A$1:$D$32</definedName>
    <definedName name="PAX_NACIONAL" localSheetId="5">'CUADRO 1,3'!$A$6:$N$22</definedName>
    <definedName name="PAX_NACIONAL" localSheetId="6">'CUADRO 1,4'!$A$6:$T$47</definedName>
    <definedName name="PAX_NACIONAL" localSheetId="7">'CUADRO 1,5'!$A$6:$T$55</definedName>
    <definedName name="PAX_NACIONAL" localSheetId="9">'CUADRO 1,7'!$A$6:$N$52</definedName>
    <definedName name="PAX_NACIONAL" localSheetId="16">'CUADRO 1.10'!$A$6:$U$65</definedName>
    <definedName name="PAX_NACIONAL" localSheetId="17">'CUADRO 1.11'!$A$6:$U$57</definedName>
    <definedName name="PAX_NACIONAL" localSheetId="18">'CUADRO 1.12'!$A$8:$U$22</definedName>
    <definedName name="PAX_NACIONAL" localSheetId="19">'CUADRO 1.13'!$A$6:$U$14</definedName>
    <definedName name="PAX_NACIONAL" localSheetId="8">'CUADRO 1.6'!$A$6:$N$57</definedName>
    <definedName name="PAX_NACIONAL" localSheetId="10">'CUADRO 1.8'!$A$6:$T$97</definedName>
    <definedName name="PAX_NACIONAL" localSheetId="11">'CUADRO 1.8 B'!$A$6:$T$56</definedName>
    <definedName name="PAX_NACIONAL" localSheetId="12">'CUADRO 1.8 C'!$A$6:$T$79</definedName>
    <definedName name="PAX_NACIONAL" localSheetId="13">'CUADRO 1.9'!$A$6:$T$58</definedName>
    <definedName name="PAX_NACIONAL" localSheetId="14">'CUADRO 1.9 B'!$A$6:$T$44</definedName>
    <definedName name="PAX_NACIONAL" localSheetId="15">'CUADRO 1.9 C'!$A$6:$T$78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<sst xmlns="http://schemas.openxmlformats.org/spreadsheetml/2006/main" count="1647" uniqueCount="513">
  <si>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</si>
  <si>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</si>
  <si>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</si>
  <si>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</si>
  <si>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</si>
  <si>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</si>
  <si>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</si>
  <si>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</si>
  <si>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</si>
  <si>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</si>
  <si>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</si>
  <si>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</si>
  <si>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</si>
  <si>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</si>
  <si>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</si>
  <si>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</si>
  <si>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</si>
  <si>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</si>
  <si>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</si>
  <si>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</si>
  <si>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</si>
  <si>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</si>
  <si>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</si>
  <si>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</si>
  <si>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</si>
  <si>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</si>
  <si>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</si>
  <si>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</si>
  <si>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</si>
  <si>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</si>
  <si>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</si>
  <si>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</si>
  <si>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</si>
  <si>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</si>
  <si>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</si>
  <si>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</si>
  <si>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</si>
  <si>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</si>
  <si>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</si>
  <si>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</si>
  <si>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</si>
  <si>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</si>
  <si>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</si>
  <si>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</si>
  <si>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</si>
  <si>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</si>
  <si>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</si>
  <si>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</si>
  <si>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</si>
  <si>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</si>
  <si>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</si>
  <si>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</si>
  <si>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</si>
  <si>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</si>
  <si>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</si>
  <si>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</si>
  <si>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</si>
  <si>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</si>
  <si>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</si>
  <si>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</si>
  <si>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</si>
  <si>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</si>
  <si>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</si>
  <si>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</si>
  <si>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</si>
  <si>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</si>
  <si>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</si>
  <si>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</si>
  <si>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</si>
  <si>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</si>
  <si>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</si>
  <si>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</si>
  <si>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</si>
  <si>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</si>
  <si>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</si>
  <si>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</si>
  <si>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</si>
  <si>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</si>
  <si>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</si>
  <si>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</si>
  <si>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</si>
  <si>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</si>
  <si>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</si>
  <si>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</si>
  <si>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</si>
  <si>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</si>
  <si>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</si>
  <si>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</si>
  <si>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</si>
  <si>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</si>
  <si>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</si>
  <si>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</si>
  <si>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</si>
  <si>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</si>
  <si>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</si>
  <si>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</si>
  <si>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</si>
  <si>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</si>
  <si>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</si>
  <si>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</si>
  <si>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</si>
  <si>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</si>
  <si>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</si>
  <si>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</si>
  <si>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</si>
  <si>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</si>
  <si>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</si>
  <si>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</si>
  <si>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</si>
  <si>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</si>
  <si>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</si>
  <si>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</si>
  <si>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</si>
  <si>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</si>
  <si>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</si>
  <si>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</si>
  <si>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</si>
  <si>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</si>
  <si>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</si>
  <si>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</si>
  <si>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</si>
  <si>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</si>
  <si>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</si>
  <si>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</si>
  <si>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</si>
  <si>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</si>
  <si>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</si>
  <si>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</si>
  <si>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</si>
  <si>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</si>
  <si>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</si>
  <si>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</si>
  <si>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</si>
  <si>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</si>
  <si>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</si>
  <si>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</si>
  <si>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</si>
  <si>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</si>
  <si>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</si>
  <si>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</si>
  <si>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</si>
  <si>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</si>
  <si>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</si>
  <si>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</si>
  <si>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</si>
  <si>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</si>
  <si>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</si>
  <si>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Ene- Oct 2015</t>
  </si>
  <si>
    <t>Ene- Oct 2016</t>
  </si>
  <si>
    <t>Oct 2016 - Oct 2015</t>
  </si>
  <si>
    <t>Ene - Oct 2016 / Ene - Oct 2015</t>
  </si>
  <si>
    <t>Octubre 2016</t>
  </si>
  <si>
    <t>Octubre 2015</t>
  </si>
  <si>
    <t>Enero - Octubre 2016</t>
  </si>
  <si>
    <t>Enero - Octubre 2015</t>
  </si>
  <si>
    <t>Avianca</t>
  </si>
  <si>
    <t>Lan Colombia</t>
  </si>
  <si>
    <t>Viva Colombia</t>
  </si>
  <si>
    <t>Easy Fly</t>
  </si>
  <si>
    <t>Satena</t>
  </si>
  <si>
    <t>Aer. Antioquia</t>
  </si>
  <si>
    <t>Searca</t>
  </si>
  <si>
    <t>Copa Airlines Colombia</t>
  </si>
  <si>
    <t>Helicol</t>
  </si>
  <si>
    <t>Transporte Aereo de Col.</t>
  </si>
  <si>
    <t>Sarpa</t>
  </si>
  <si>
    <t>Otras</t>
  </si>
  <si>
    <t>Aerosucre</t>
  </si>
  <si>
    <t>LAS</t>
  </si>
  <si>
    <t>Aer Caribe</t>
  </si>
  <si>
    <t>Tampa</t>
  </si>
  <si>
    <t>Aliansa</t>
  </si>
  <si>
    <t>Air Colombia</t>
  </si>
  <si>
    <t>Aerovanguardia</t>
  </si>
  <si>
    <t>Aerogal</t>
  </si>
  <si>
    <t>American</t>
  </si>
  <si>
    <t>Taca</t>
  </si>
  <si>
    <t>Jetblue</t>
  </si>
  <si>
    <t>Taca International Airlines S.A</t>
  </si>
  <si>
    <t>Lan Airlines</t>
  </si>
  <si>
    <t>Iberia</t>
  </si>
  <si>
    <t>Spirit Airlines</t>
  </si>
  <si>
    <t>United Airlines</t>
  </si>
  <si>
    <t>Aeromexico</t>
  </si>
  <si>
    <t>Copa</t>
  </si>
  <si>
    <t>Air Europa</t>
  </si>
  <si>
    <t>Air France</t>
  </si>
  <si>
    <t>Delta</t>
  </si>
  <si>
    <t>Interjet</t>
  </si>
  <si>
    <t>Lufthansa</t>
  </si>
  <si>
    <t>TAM</t>
  </si>
  <si>
    <t>Lacsa</t>
  </si>
  <si>
    <t>Avior Airlines</t>
  </si>
  <si>
    <t>Lan Peru</t>
  </si>
  <si>
    <t>Aerol. Argentinas</t>
  </si>
  <si>
    <t>Air Canada</t>
  </si>
  <si>
    <t>KLM</t>
  </si>
  <si>
    <t>Tame</t>
  </si>
  <si>
    <t>Air Panama</t>
  </si>
  <si>
    <t>Turkish Airlines</t>
  </si>
  <si>
    <t>Conviasa</t>
  </si>
  <si>
    <t>Insel Air</t>
  </si>
  <si>
    <t>Oceanair</t>
  </si>
  <si>
    <t>Cubana</t>
  </si>
  <si>
    <t>Inselair Aruba</t>
  </si>
  <si>
    <t>Dominican Wings</t>
  </si>
  <si>
    <t>Aviateca</t>
  </si>
  <si>
    <t>Centurion</t>
  </si>
  <si>
    <t>UPS</t>
  </si>
  <si>
    <t>Linea A. Carguera de Col</t>
  </si>
  <si>
    <t>Atlas Air</t>
  </si>
  <si>
    <t>Etihad Airways</t>
  </si>
  <si>
    <t>Martinair</t>
  </si>
  <si>
    <t>Kelowna Flightcrft Air Charter Ltd.</t>
  </si>
  <si>
    <t>Sky Lease I.</t>
  </si>
  <si>
    <t>Cargolux</t>
  </si>
  <si>
    <t>Vensecar C.A.</t>
  </si>
  <si>
    <t>Dynamic Airways</t>
  </si>
  <si>
    <t>Fedex</t>
  </si>
  <si>
    <t>Florida West</t>
  </si>
  <si>
    <t>Mas Air</t>
  </si>
  <si>
    <t>Absa</t>
  </si>
  <si>
    <t>Aerotransporte de Carga Union</t>
  </si>
  <si>
    <t>21 AIR LLC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</si>
  <si>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</si>
  <si>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</si>
  <si>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</si>
  <si>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</si>
  <si>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</si>
  <si>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</si>
  <si>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</si>
  <si>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</si>
  <si>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</si>
  <si>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CTG-MDE-CTG</t>
  </si>
  <si>
    <t>BOG-CUC-BOG</t>
  </si>
  <si>
    <t>BOG-MTR-BOG</t>
  </si>
  <si>
    <t>CLO-MDE-CLO</t>
  </si>
  <si>
    <t>BAQ-MDE-BAQ</t>
  </si>
  <si>
    <t>BOG-VUP-BOG</t>
  </si>
  <si>
    <t>ADZ-MDE-ADZ</t>
  </si>
  <si>
    <t>ADZ-CLO-ADZ</t>
  </si>
  <si>
    <t>MDE-SMR-MDE</t>
  </si>
  <si>
    <t>CLO-CTG-CLO</t>
  </si>
  <si>
    <t>BOG-EYP-BOG</t>
  </si>
  <si>
    <t>BOG-AXM-BOG</t>
  </si>
  <si>
    <t>EOH-UIB-EOH</t>
  </si>
  <si>
    <t>BOG-LET-BOG</t>
  </si>
  <si>
    <t>BOG-NVA-BOG</t>
  </si>
  <si>
    <t>CLO-BAQ-CLO</t>
  </si>
  <si>
    <t>APO-EOH-APO</t>
  </si>
  <si>
    <t>BOG-PSO-BOG</t>
  </si>
  <si>
    <t>CTG-PEI-CTG</t>
  </si>
  <si>
    <t>BOG-MZL-BOG</t>
  </si>
  <si>
    <t>ADZ-CTG-ADZ</t>
  </si>
  <si>
    <t>BOG-EOH-BOG</t>
  </si>
  <si>
    <t>BOG-RCH-BOG</t>
  </si>
  <si>
    <t>BOG-EJA-BOG</t>
  </si>
  <si>
    <t>BOG-PPN-BOG</t>
  </si>
  <si>
    <t>EOH-MTR-EOH</t>
  </si>
  <si>
    <t>EOH-PEI-EOH</t>
  </si>
  <si>
    <t>CTG-BGA-CTG</t>
  </si>
  <si>
    <t>BOG-UIB-BOG</t>
  </si>
  <si>
    <t>BOG-IBE-BOG</t>
  </si>
  <si>
    <t>ADZ-PVA-ADZ</t>
  </si>
  <si>
    <t>CLO-SMR-CLO</t>
  </si>
  <si>
    <t>BOG-AUC-BOG</t>
  </si>
  <si>
    <t>ADZ-PEI-ADZ</t>
  </si>
  <si>
    <t>BOG-FLA-BOG</t>
  </si>
  <si>
    <t>CUC-BGA-CUC</t>
  </si>
  <si>
    <t>CLO-TCO-CLO</t>
  </si>
  <si>
    <t>CAQ-EOH-CAQ</t>
  </si>
  <si>
    <t>CLO-PSO-CLO</t>
  </si>
  <si>
    <t>BOG-VVC-BOG</t>
  </si>
  <si>
    <t>OTRAS</t>
  </si>
  <si>
    <t>BOG-MIA-BOG</t>
  </si>
  <si>
    <t>BOG-FLL-BOG</t>
  </si>
  <si>
    <t>BOG-JFK-BOG</t>
  </si>
  <si>
    <t>MDE-MIA-MDE</t>
  </si>
  <si>
    <t>BOG-IAH-BOG</t>
  </si>
  <si>
    <t>CLO-MIA-CLO</t>
  </si>
  <si>
    <t>BOG-MCO-BOG</t>
  </si>
  <si>
    <t>CTG-FLL-CTG</t>
  </si>
  <si>
    <t>MDE-FLL-MDE</t>
  </si>
  <si>
    <t>BAQ-MIA-BAQ</t>
  </si>
  <si>
    <t>BOG-LAX-BOG</t>
  </si>
  <si>
    <t>BOG-EWR-BOG</t>
  </si>
  <si>
    <t>BOG-YYZ-BOG</t>
  </si>
  <si>
    <t>MDE-JFK-MDE</t>
  </si>
  <si>
    <t>CTG-MIA-CTG</t>
  </si>
  <si>
    <t>BOG-ATL-BOG</t>
  </si>
  <si>
    <t>BOG-IAD-BOG</t>
  </si>
  <si>
    <t>CTG-JFK-CTG</t>
  </si>
  <si>
    <t>BOG-DFW-BOG</t>
  </si>
  <si>
    <t>AXM-FLL-AXM</t>
  </si>
  <si>
    <t>PEI-JFK-PEI</t>
  </si>
  <si>
    <t>MDE-ATL-MDE</t>
  </si>
  <si>
    <t>CTG-ATL-CTG</t>
  </si>
  <si>
    <t>BOG-LIM-BOG</t>
  </si>
  <si>
    <t>BOG-UIO-BOG</t>
  </si>
  <si>
    <t>BOG-SCL-BOG</t>
  </si>
  <si>
    <t>BOG-GRU-BOG</t>
  </si>
  <si>
    <t>BOG-GYE-BOG</t>
  </si>
  <si>
    <t>BOG-BUE-BOG</t>
  </si>
  <si>
    <t>BOG-CCS-BOG</t>
  </si>
  <si>
    <t>BOG-VLN-BOG</t>
  </si>
  <si>
    <t>MDE-LIM-MDE</t>
  </si>
  <si>
    <t>BOG-RIO-BOG</t>
  </si>
  <si>
    <t>CLO-GYE-CLO</t>
  </si>
  <si>
    <t>CLO-LIM-CLO</t>
  </si>
  <si>
    <t>BOG-LPB-BOG</t>
  </si>
  <si>
    <t>CLO-ESM-CLO</t>
  </si>
  <si>
    <t>BOG-FOR-BOG</t>
  </si>
  <si>
    <t>BOG-MAD-BOG</t>
  </si>
  <si>
    <t>BOG-BCN-BOG</t>
  </si>
  <si>
    <t>CLO-MAD-CLO</t>
  </si>
  <si>
    <t>BOG-FRA-BOG</t>
  </si>
  <si>
    <t>BOG-CDG-BOG</t>
  </si>
  <si>
    <t>MDE-MAD-MDE</t>
  </si>
  <si>
    <t>BOG-AMS-BOG</t>
  </si>
  <si>
    <t>PEI-MAD-PEI</t>
  </si>
  <si>
    <t>BOG-IST-BOG</t>
  </si>
  <si>
    <t>CLO-BCN-CLO</t>
  </si>
  <si>
    <t>BAQ-MAD-BAQ</t>
  </si>
  <si>
    <t>CTG-MAD-CTG</t>
  </si>
  <si>
    <t>BOG-LIS-BOG</t>
  </si>
  <si>
    <t>CLO-AMS-CLO</t>
  </si>
  <si>
    <t>BOG-PTY-BOG</t>
  </si>
  <si>
    <t>BOG-MEX-BOG</t>
  </si>
  <si>
    <t>MDE-PTY-MDE</t>
  </si>
  <si>
    <t>BOG-CUN-BOG</t>
  </si>
  <si>
    <t>CLO-PTY-CLO</t>
  </si>
  <si>
    <t>CTG-PTY-CTG</t>
  </si>
  <si>
    <t>BOG-SJO-BOG</t>
  </si>
  <si>
    <t>BAQ-PTY-BAQ</t>
  </si>
  <si>
    <t>BOG-PUJ-BOG</t>
  </si>
  <si>
    <t>BOG-SAL-BOG</t>
  </si>
  <si>
    <t>PEI-PTY-PEI</t>
  </si>
  <si>
    <t>ADZ-PTY-ADZ</t>
  </si>
  <si>
    <t>MDE-MEX-MDE</t>
  </si>
  <si>
    <t>MDE-PAC-MDE</t>
  </si>
  <si>
    <t>BOG-SDQ-BOG</t>
  </si>
  <si>
    <t>BGA-PTY-BGA</t>
  </si>
  <si>
    <t>AXM-PAC-AXM</t>
  </si>
  <si>
    <t>MDE-SAL-MDE</t>
  </si>
  <si>
    <t>CLO-SAL-CLO</t>
  </si>
  <si>
    <t>CUC-PTY-CUC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</si>
  <si>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</si>
  <si>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</si>
  <si>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</si>
  <si>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</si>
  <si>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</si>
  <si>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</si>
  <si>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</si>
  <si>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</si>
  <si>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</si>
  <si>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</si>
  <si>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</si>
  <si>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</si>
  <si>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</si>
  <si>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</si>
  <si>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</si>
  <si>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</si>
  <si>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</si>
  <si>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</si>
  <si>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</si>
  <si>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INGLATERRA</t>
  </si>
  <si>
    <t>ALEMANIA</t>
  </si>
  <si>
    <t>FRANCIA</t>
  </si>
  <si>
    <t>ITALIA</t>
  </si>
  <si>
    <t>HOLANDA</t>
  </si>
  <si>
    <t>TURQUIA</t>
  </si>
  <si>
    <t>AUSTRALIA</t>
  </si>
  <si>
    <t>SUIZA</t>
  </si>
  <si>
    <t>PORTUGAL</t>
  </si>
  <si>
    <t>BELGICA</t>
  </si>
  <si>
    <t>AUSTRIA</t>
  </si>
  <si>
    <t>NUEVA ZELANDA</t>
  </si>
  <si>
    <t>DINAMARCA</t>
  </si>
  <si>
    <t>SUECIA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</si>
  <si>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</si>
  <si>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</si>
  <si>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</si>
  <si>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</si>
  <si>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</si>
  <si>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</si>
  <si>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</si>
  <si>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</si>
  <si>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</si>
  <si>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</si>
  <si>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</si>
  <si>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</si>
  <si>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</si>
  <si>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CLO-UIO-CLO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</si>
  <si>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</si>
  <si>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</si>
  <si>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</si>
  <si>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</si>
  <si>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</si>
  <si>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</si>
  <si>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</si>
  <si>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</si>
  <si>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</si>
  <si>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</si>
  <si>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</si>
  <si>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</si>
  <si>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</si>
  <si>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</si>
  <si>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</si>
  <si>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</si>
  <si>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</si>
  <si>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</si>
  <si>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</si>
  <si>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</si>
  <si>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</si>
  <si>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</si>
  <si>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</si>
  <si>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</si>
  <si>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</si>
  <si>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</si>
  <si>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VALLEDUPAR</t>
  </si>
  <si>
    <t>VALLEDUPAR-ALFONSO LOPEZ P.</t>
  </si>
  <si>
    <t>QUIBDO</t>
  </si>
  <si>
    <t>QUIBDO - EL CARAÑO</t>
  </si>
  <si>
    <t>EL YOPAL</t>
  </si>
  <si>
    <t>ARMENIA</t>
  </si>
  <si>
    <t>ARMENIA - EL EDEN</t>
  </si>
  <si>
    <t>NEIVA</t>
  </si>
  <si>
    <t>NEIVA - BENITO SALAS</t>
  </si>
  <si>
    <t>PASTO</t>
  </si>
  <si>
    <t>PASTO - ANTONIO NARIQO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</si>
  <si>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</si>
  <si>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</si>
  <si>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</si>
  <si>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</si>
  <si>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</si>
  <si>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</si>
  <si>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VILLAVICENCIO</t>
  </si>
  <si>
    <t>VANGUARDIA</t>
  </si>
  <si>
    <t>IBAGUE</t>
  </si>
  <si>
    <t>IBAGUE - PERALES</t>
  </si>
  <si>
    <t>RIOHACHA</t>
  </si>
  <si>
    <t>RIOHACHA-ALMIRANTE PADILLA</t>
  </si>
  <si>
    <t>BARRANCABERMEJA</t>
  </si>
  <si>
    <t>BARRANCABERMEJA-YARIGUIES</t>
  </si>
  <si>
    <t>POPAYAN</t>
  </si>
  <si>
    <t>POPAYAN - GMOLEON VALENCIA</t>
  </si>
  <si>
    <t>ARAUCA - MUNICIPIO</t>
  </si>
  <si>
    <t>ARAUCA - SANTIAGO PEREZ QUIROZ</t>
  </si>
  <si>
    <t>TUMACO</t>
  </si>
  <si>
    <t>TUMACO - LA FLORIDA</t>
  </si>
  <si>
    <t>FLORENCIA</t>
  </si>
  <si>
    <t>GUSTAVO ARTUNDUAGA PAREDES</t>
  </si>
  <si>
    <t>PROVIDENCIA</t>
  </si>
  <si>
    <t>PROVIDENCIA- EL EMBRUJO</t>
  </si>
  <si>
    <t>COROZAL</t>
  </si>
  <si>
    <t>COROZAL - LAS BRUJAS</t>
  </si>
  <si>
    <t>LA MACARENA</t>
  </si>
  <si>
    <t>LA MACARENA - META</t>
  </si>
  <si>
    <t>BAHIA SOLANO</t>
  </si>
  <si>
    <t>BAHIA SOLANO - JOSE C. MUTIS</t>
  </si>
  <si>
    <t>PUERTO ASIS</t>
  </si>
  <si>
    <t>PUERTO ASIS - 3 DE MAYO</t>
  </si>
  <si>
    <t>MAICAO</t>
  </si>
  <si>
    <t>JORGE ISAACS (ANTES LA MINA)</t>
  </si>
  <si>
    <t>MITU</t>
  </si>
  <si>
    <t>PUERTO GAITAN</t>
  </si>
  <si>
    <t>MORELIA</t>
  </si>
  <si>
    <t>PUERTO INIRIDA</t>
  </si>
  <si>
    <t>PUERTO INIRIDA - CESAR GAVIRIA TRUJ</t>
  </si>
  <si>
    <t>CAUCASIA</t>
  </si>
  <si>
    <t>CAUCASIA- JUAN H. WHITE</t>
  </si>
  <si>
    <t>PUERTO CARRENO</t>
  </si>
  <si>
    <t>CARREÑO-GERMAN OLANO</t>
  </si>
  <si>
    <t>GUAPI</t>
  </si>
  <si>
    <t>GUAPI - JUAN CASIANO</t>
  </si>
  <si>
    <t>NUQUI</t>
  </si>
  <si>
    <t>NUQUI - REYES MURILLO</t>
  </si>
  <si>
    <t>SAN JOSE DEL GUAVIARE</t>
  </si>
  <si>
    <t>VILLA GARZON</t>
  </si>
  <si>
    <t>SARAVENA-COLONIZADORES</t>
  </si>
  <si>
    <t>URIBIA</t>
  </si>
  <si>
    <t>PUERTO BOLIVAR - PORTETE</t>
  </si>
  <si>
    <t>CUMARIBO</t>
  </si>
  <si>
    <t>ACANDI</t>
  </si>
  <si>
    <t>EL BAGRE</t>
  </si>
  <si>
    <t>TOLU</t>
  </si>
  <si>
    <t>BUENAVENTURA</t>
  </si>
  <si>
    <t>BUENAVENTURA - GERARDO TOBAR LOPEZ</t>
  </si>
  <si>
    <t>ALDANA</t>
  </si>
  <si>
    <t>IPIALES - SAN LUIS</t>
  </si>
  <si>
    <t>PUERTO LEGUIZAMO</t>
  </si>
  <si>
    <t>PITALITO</t>
  </si>
  <si>
    <t>PITALITO -CONTADOR</t>
  </si>
  <si>
    <t>TIMBIQUI</t>
  </si>
  <si>
    <t>GUAINIA (BARRANCO MINAS)</t>
  </si>
  <si>
    <t>BARRANCO MINAS</t>
  </si>
  <si>
    <t>MIRAFLORES - GUAVIARE</t>
  </si>
  <si>
    <t>MIRAFLORES</t>
  </si>
  <si>
    <t>TARAIRA</t>
  </si>
  <si>
    <t>FLANDES</t>
  </si>
  <si>
    <t>GIRARDOT SANTIAGO VILA</t>
  </si>
  <si>
    <t>LA PEDRERA</t>
  </si>
  <si>
    <t>CARURU</t>
  </si>
  <si>
    <t>SANTA RITA - VICHADA</t>
  </si>
  <si>
    <t>CENTRO ADM. "MARANDUA"</t>
  </si>
  <si>
    <t>ARARACUARA</t>
  </si>
  <si>
    <t>SOLANO</t>
  </si>
  <si>
    <t>TAPURUCUARA</t>
  </si>
  <si>
    <t>TARAPACA</t>
  </si>
  <si>
    <t>CARTAGENA - RAFAEL NUÑEZ</t>
  </si>
  <si>
    <t>Boletín Origen-Destino Octubre 2016</t>
  </si>
  <si>
    <t>internacional se incrementa en 570 toneladas.</t>
  </si>
  <si>
    <t xml:space="preserve">En la información del mes de septiembre se incluyó la carga transportada en la modalidad de vuelos chárter, de la aerolínea AEROTRANSPORTE DE CARGA UNION,S.A. DE C.V, por lo tanto la carga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</si>
</sst>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6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6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3" fillId="21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7" fillId="0" borderId="8" applyNumberFormat="0" applyFill="0" applyAlignment="0" applyProtection="0"/>
    <xf numFmtId="0" fontId="108" fillId="0" borderId="9" applyNumberFormat="0" applyFill="0" applyAlignment="0" applyProtection="0"/>
  </cellStyleXfs>
  <cellXfs count="717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81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10" fontId="27" fillId="8" borderId="71" xfId="58" applyNumberFormat="1" applyFont="1" applyFill="1" applyBorder="1" applyAlignment="1">
      <alignment horizontal="right"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3" fontId="27" fillId="8" borderId="8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4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horizontal="right" vertical="center"/>
      <protection/>
    </xf>
    <xf numFmtId="0" fontId="27" fillId="8" borderId="86" xfId="58" applyNumberFormat="1" applyFont="1" applyFill="1" applyBorder="1" applyAlignment="1">
      <alignment vertical="center"/>
      <protection/>
    </xf>
    <xf numFmtId="0" fontId="27" fillId="37" borderId="86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12" fillId="38" borderId="87" xfId="58" applyNumberFormat="1" applyFont="1" applyFill="1" applyBorder="1" applyAlignment="1">
      <alignment horizontal="right"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3" fontId="12" fillId="38" borderId="89" xfId="58" applyNumberFormat="1" applyFont="1" applyFill="1" applyBorder="1" applyAlignment="1">
      <alignment vertical="center"/>
      <protection/>
    </xf>
    <xf numFmtId="3" fontId="12" fillId="38" borderId="90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0" fontId="12" fillId="38" borderId="92" xfId="58" applyFont="1" applyFill="1" applyBorder="1" applyAlignment="1">
      <alignment vertical="center"/>
      <protection/>
    </xf>
    <xf numFmtId="10" fontId="26" fillId="36" borderId="93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81" fontId="26" fillId="36" borderId="94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10" fontId="27" fillId="36" borderId="71" xfId="58" applyNumberFormat="1" applyFont="1" applyFill="1" applyBorder="1" applyAlignment="1">
      <alignment horizontal="right"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181" fontId="27" fillId="36" borderId="8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17" fontId="36" fillId="0" borderId="0" xfId="57" applyNumberFormat="1" applyFont="1" applyFill="1">
      <alignment/>
      <protection/>
    </xf>
    <xf numFmtId="0" fontId="39" fillId="36" borderId="95" xfId="57" applyFont="1" applyFill="1" applyBorder="1">
      <alignment/>
      <protection/>
    </xf>
    <xf numFmtId="0" fontId="40" fillId="36" borderId="96" xfId="46" applyFont="1" applyFill="1" applyBorder="1" applyAlignment="1" applyProtection="1">
      <alignment horizontal="left" indent="1"/>
      <protection/>
    </xf>
    <xf numFmtId="0" fontId="39" fillId="36" borderId="97" xfId="57" applyFont="1" applyFill="1" applyBorder="1">
      <alignment/>
      <protection/>
    </xf>
    <xf numFmtId="0" fontId="40" fillId="36" borderId="98" xfId="46" applyFont="1" applyFill="1" applyBorder="1" applyAlignment="1" applyProtection="1">
      <alignment horizontal="left" indent="1"/>
      <protection/>
    </xf>
    <xf numFmtId="0" fontId="40" fillId="36" borderId="87" xfId="46" applyFont="1" applyFill="1" applyBorder="1" applyAlignment="1" applyProtection="1">
      <alignment horizontal="left" indent="1"/>
      <protection/>
    </xf>
    <xf numFmtId="0" fontId="109" fillId="7" borderId="99" xfId="60" applyFont="1" applyFill="1" applyBorder="1">
      <alignment/>
      <protection/>
    </xf>
    <xf numFmtId="0" fontId="109" fillId="7" borderId="0" xfId="60" applyFont="1" applyFill="1">
      <alignment/>
      <protection/>
    </xf>
    <xf numFmtId="0" fontId="110" fillId="7" borderId="100" xfId="60" applyFont="1" applyFill="1" applyBorder="1" applyAlignment="1">
      <alignment/>
      <protection/>
    </xf>
    <xf numFmtId="0" fontId="111" fillId="7" borderId="81" xfId="60" applyFont="1" applyFill="1" applyBorder="1" applyAlignment="1">
      <alignment/>
      <protection/>
    </xf>
    <xf numFmtId="0" fontId="112" fillId="7" borderId="100" xfId="60" applyFont="1" applyFill="1" applyBorder="1" applyAlignment="1">
      <alignment/>
      <protection/>
    </xf>
    <xf numFmtId="0" fontId="113" fillId="7" borderId="81" xfId="60" applyFont="1" applyFill="1" applyBorder="1" applyAlignment="1">
      <alignment/>
      <protection/>
    </xf>
    <xf numFmtId="37" fontId="114" fillId="7" borderId="0" xfId="62" applyFont="1" applyFill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 applyAlignment="1">
      <alignment horizontal="left" indent="1"/>
      <protection/>
    </xf>
    <xf numFmtId="37" fontId="117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01" xfId="58" applyNumberFormat="1" applyFont="1" applyFill="1" applyBorder="1" applyAlignment="1">
      <alignment horizontal="center" vertical="center" wrapText="1"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0" fontId="120" fillId="0" borderId="0" xfId="57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46" applyFont="1" applyFill="1" applyAlignment="1" applyProtection="1">
      <alignment/>
      <protection/>
    </xf>
    <xf numFmtId="37" fontId="43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25" fillId="33" borderId="0" xfId="0" applyFont="1" applyFill="1" applyAlignment="1">
      <alignment vertical="center"/>
    </xf>
    <xf numFmtId="3" fontId="6" fillId="36" borderId="102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26" fillId="0" borderId="0" xfId="61" applyFont="1">
      <alignment/>
      <protection/>
    </xf>
    <xf numFmtId="10" fontId="27" fillId="36" borderId="100" xfId="58" applyNumberFormat="1" applyFont="1" applyFill="1" applyBorder="1" applyAlignment="1">
      <alignment horizontal="right"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27" fillId="36" borderId="103" xfId="58" applyNumberFormat="1" applyFont="1" applyFill="1" applyBorder="1" applyAlignment="1">
      <alignment vertical="center"/>
      <protection/>
    </xf>
    <xf numFmtId="3" fontId="12" fillId="38" borderId="104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27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105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106" xfId="61" applyNumberFormat="1" applyFont="1" applyFill="1" applyBorder="1" applyAlignment="1">
      <alignment horizontal="right"/>
      <protection/>
    </xf>
    <xf numFmtId="2" fontId="6" fillId="0" borderId="106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107" xfId="61" applyNumberFormat="1" applyFont="1" applyFill="1" applyBorder="1" applyAlignment="1" applyProtection="1">
      <alignment horizontal="center"/>
      <protection/>
    </xf>
    <xf numFmtId="37" fontId="128" fillId="0" borderId="0" xfId="61" applyFont="1">
      <alignment/>
      <protection/>
    </xf>
    <xf numFmtId="181" fontId="27" fillId="36" borderId="100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8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3" xfId="58" applyNumberFormat="1" applyFont="1" applyFill="1" applyBorder="1" applyAlignment="1">
      <alignment vertical="center"/>
      <protection/>
    </xf>
    <xf numFmtId="181" fontId="27" fillId="37" borderId="85" xfId="58" applyNumberFormat="1" applyFont="1" applyFill="1" applyBorder="1" applyAlignment="1">
      <alignment vertical="center"/>
      <protection/>
    </xf>
    <xf numFmtId="10" fontId="27" fillId="37" borderId="71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08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09" xfId="61" applyNumberFormat="1" applyFont="1" applyFill="1" applyBorder="1">
      <alignment/>
      <protection/>
    </xf>
    <xf numFmtId="3" fontId="3" fillId="0" borderId="109" xfId="61" applyNumberFormat="1" applyFont="1" applyFill="1" applyBorder="1" applyAlignment="1">
      <alignment horizontal="right"/>
      <protection/>
    </xf>
    <xf numFmtId="37" fontId="3" fillId="0" borderId="102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09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6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29" fillId="39" borderId="110" xfId="47" applyNumberFormat="1" applyFont="1" applyFill="1" applyBorder="1" applyAlignment="1">
      <alignment/>
    </xf>
    <xf numFmtId="37" fontId="42" fillId="39" borderId="111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2" xfId="61" applyFont="1" applyFill="1" applyBorder="1" applyAlignment="1" applyProtection="1">
      <alignment horizontal="center"/>
      <protection/>
    </xf>
    <xf numFmtId="10" fontId="26" fillId="36" borderId="113" xfId="58" applyNumberFormat="1" applyFont="1" applyFill="1" applyBorder="1" applyAlignment="1">
      <alignment horizontal="right" vertical="center"/>
      <protection/>
    </xf>
    <xf numFmtId="37" fontId="32" fillId="39" borderId="111" xfId="47" applyNumberFormat="1" applyFont="1" applyFill="1" applyBorder="1" applyAlignment="1">
      <alignment/>
    </xf>
    <xf numFmtId="37" fontId="32" fillId="39" borderId="110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0" fillId="0" borderId="0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0" fillId="0" borderId="25" xfId="61" applyFont="1" applyFill="1" applyBorder="1" applyAlignment="1" applyProtection="1">
      <alignment horizontal="left"/>
      <protection/>
    </xf>
    <xf numFmtId="37" fontId="130" fillId="0" borderId="0" xfId="61" applyFont="1" applyFill="1" applyBorder="1" applyAlignment="1" applyProtection="1">
      <alignment horizontal="left" vertical="center"/>
      <protection/>
    </xf>
    <xf numFmtId="37" fontId="132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14" xfId="58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10" fontId="3" fillId="0" borderId="118" xfId="58" applyNumberFormat="1" applyFont="1" applyFill="1" applyBorder="1">
      <alignment/>
      <protection/>
    </xf>
    <xf numFmtId="10" fontId="3" fillId="0" borderId="118" xfId="58" applyNumberFormat="1" applyFont="1" applyFill="1" applyBorder="1" applyAlignment="1">
      <alignment horizontal="right"/>
      <protection/>
    </xf>
    <xf numFmtId="10" fontId="3" fillId="0" borderId="119" xfId="58" applyNumberFormat="1" applyFont="1" applyFill="1" applyBorder="1" applyAlignment="1">
      <alignment horizontal="right"/>
      <protection/>
    </xf>
    <xf numFmtId="0" fontId="3" fillId="0" borderId="120" xfId="58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10" fontId="3" fillId="0" borderId="125" xfId="58" applyNumberFormat="1" applyFont="1" applyFill="1" applyBorder="1" applyAlignment="1">
      <alignment horizontal="right"/>
      <protection/>
    </xf>
    <xf numFmtId="0" fontId="3" fillId="0" borderId="126" xfId="58" applyFont="1" applyFill="1" applyBorder="1">
      <alignment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10" fontId="3" fillId="0" borderId="130" xfId="58" applyNumberFormat="1" applyFont="1" applyFill="1" applyBorder="1">
      <alignment/>
      <protection/>
    </xf>
    <xf numFmtId="10" fontId="3" fillId="0" borderId="130" xfId="58" applyNumberFormat="1" applyFont="1" applyFill="1" applyBorder="1" applyAlignment="1">
      <alignment horizontal="right"/>
      <protection/>
    </xf>
    <xf numFmtId="10" fontId="3" fillId="0" borderId="131" xfId="58" applyNumberFormat="1" applyFont="1" applyFill="1" applyBorder="1" applyAlignment="1">
      <alignment horizontal="right"/>
      <protection/>
    </xf>
    <xf numFmtId="3" fontId="3" fillId="0" borderId="132" xfId="58" applyNumberFormat="1" applyFont="1" applyFill="1" applyBorder="1">
      <alignment/>
      <protection/>
    </xf>
    <xf numFmtId="3" fontId="3" fillId="0" borderId="133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6" fillId="0" borderId="118" xfId="58" applyNumberFormat="1" applyFont="1" applyFill="1" applyBorder="1" applyAlignment="1">
      <alignment horizontal="right"/>
      <protection/>
    </xf>
    <xf numFmtId="3" fontId="3" fillId="0" borderId="137" xfId="58" applyNumberFormat="1" applyFont="1" applyFill="1" applyBorder="1">
      <alignment/>
      <protection/>
    </xf>
    <xf numFmtId="3" fontId="3" fillId="0" borderId="138" xfId="58" applyNumberFormat="1" applyFont="1" applyFill="1" applyBorder="1">
      <alignment/>
      <protection/>
    </xf>
    <xf numFmtId="10" fontId="6" fillId="0" borderId="124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6" fillId="0" borderId="130" xfId="58" applyNumberFormat="1" applyFont="1" applyFill="1" applyBorder="1" applyAlignment="1">
      <alignment horizontal="right"/>
      <protection/>
    </xf>
    <xf numFmtId="10" fontId="3" fillId="0" borderId="116" xfId="58" applyNumberFormat="1" applyFont="1" applyFill="1" applyBorder="1" applyAlignment="1">
      <alignment horizontal="right"/>
      <protection/>
    </xf>
    <xf numFmtId="3" fontId="3" fillId="0" borderId="141" xfId="58" applyNumberFormat="1" applyFont="1" applyFill="1" applyBorder="1">
      <alignment/>
      <protection/>
    </xf>
    <xf numFmtId="10" fontId="3" fillId="0" borderId="116" xfId="58" applyNumberFormat="1" applyFont="1" applyFill="1" applyBorder="1">
      <alignment/>
      <protection/>
    </xf>
    <xf numFmtId="10" fontId="3" fillId="0" borderId="122" xfId="58" applyNumberFormat="1" applyFont="1" applyFill="1" applyBorder="1" applyAlignment="1">
      <alignment horizontal="right"/>
      <protection/>
    </xf>
    <xf numFmtId="3" fontId="3" fillId="0" borderId="142" xfId="58" applyNumberFormat="1" applyFont="1" applyFill="1" applyBorder="1">
      <alignment/>
      <protection/>
    </xf>
    <xf numFmtId="10" fontId="3" fillId="0" borderId="122" xfId="58" applyNumberFormat="1" applyFont="1" applyFill="1" applyBorder="1">
      <alignment/>
      <protection/>
    </xf>
    <xf numFmtId="10" fontId="3" fillId="0" borderId="128" xfId="58" applyNumberFormat="1" applyFont="1" applyFill="1" applyBorder="1" applyAlignment="1">
      <alignment horizontal="right"/>
      <protection/>
    </xf>
    <xf numFmtId="3" fontId="3" fillId="0" borderId="143" xfId="58" applyNumberFormat="1" applyFont="1" applyFill="1" applyBorder="1">
      <alignment/>
      <protection/>
    </xf>
    <xf numFmtId="10" fontId="3" fillId="0" borderId="128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6" xfId="58" applyNumberFormat="1" applyFont="1" applyFill="1" applyBorder="1" applyAlignment="1">
      <alignment horizontal="right"/>
      <protection/>
    </xf>
    <xf numFmtId="0" fontId="6" fillId="0" borderId="147" xfId="58" applyFont="1" applyFill="1" applyBorder="1">
      <alignment/>
      <protection/>
    </xf>
    <xf numFmtId="0" fontId="6" fillId="0" borderId="148" xfId="58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12" fillId="0" borderId="152" xfId="58" applyNumberFormat="1" applyFont="1" applyFill="1" applyBorder="1">
      <alignment/>
      <protection/>
    </xf>
    <xf numFmtId="10" fontId="6" fillId="0" borderId="153" xfId="58" applyNumberFormat="1" applyFont="1" applyFill="1" applyBorder="1">
      <alignment/>
      <protection/>
    </xf>
    <xf numFmtId="3" fontId="6" fillId="0" borderId="154" xfId="58" applyNumberFormat="1" applyFont="1" applyFill="1" applyBorder="1">
      <alignment/>
      <protection/>
    </xf>
    <xf numFmtId="10" fontId="6" fillId="0" borderId="153" xfId="58" applyNumberFormat="1" applyFont="1" applyFill="1" applyBorder="1" applyAlignment="1">
      <alignment horizontal="right"/>
      <protection/>
    </xf>
    <xf numFmtId="10" fontId="6" fillId="0" borderId="155" xfId="58" applyNumberFormat="1" applyFont="1" applyFill="1" applyBorder="1" applyAlignment="1">
      <alignment horizontal="right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6" fillId="0" borderId="165" xfId="58" applyFont="1" applyFill="1" applyBorder="1">
      <alignment/>
      <protection/>
    </xf>
    <xf numFmtId="0" fontId="6" fillId="0" borderId="166" xfId="58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12" fillId="0" borderId="170" xfId="58" applyNumberFormat="1" applyFont="1" applyFill="1" applyBorder="1">
      <alignment/>
      <protection/>
    </xf>
    <xf numFmtId="10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10" fontId="6" fillId="0" borderId="171" xfId="58" applyNumberFormat="1" applyFont="1" applyFill="1" applyBorder="1" applyAlignment="1">
      <alignment horizontal="right"/>
      <protection/>
    </xf>
    <xf numFmtId="10" fontId="6" fillId="0" borderId="173" xfId="58" applyNumberFormat="1" applyFont="1" applyFill="1" applyBorder="1" applyAlignment="1">
      <alignment horizontal="right"/>
      <protection/>
    </xf>
    <xf numFmtId="0" fontId="6" fillId="0" borderId="120" xfId="58" applyFont="1" applyFill="1" applyBorder="1">
      <alignment/>
      <protection/>
    </xf>
    <xf numFmtId="0" fontId="6" fillId="0" borderId="174" xfId="58" applyFont="1" applyFill="1" applyBorder="1">
      <alignment/>
      <protection/>
    </xf>
    <xf numFmtId="0" fontId="6" fillId="0" borderId="175" xfId="58" applyFont="1" applyFill="1" applyBorder="1">
      <alignment/>
      <protection/>
    </xf>
    <xf numFmtId="0" fontId="6" fillId="0" borderId="176" xfId="58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6" fillId="0" borderId="178" xfId="58" applyNumberFormat="1" applyFont="1" applyFill="1" applyBorder="1">
      <alignment/>
      <protection/>
    </xf>
    <xf numFmtId="3" fontId="6" fillId="0" borderId="179" xfId="58" applyNumberFormat="1" applyFont="1" applyFill="1" applyBorder="1">
      <alignment/>
      <protection/>
    </xf>
    <xf numFmtId="3" fontId="12" fillId="0" borderId="180" xfId="58" applyNumberFormat="1" applyFont="1" applyFill="1" applyBorder="1">
      <alignment/>
      <protection/>
    </xf>
    <xf numFmtId="10" fontId="6" fillId="0" borderId="181" xfId="58" applyNumberFormat="1" applyFont="1" applyFill="1" applyBorder="1">
      <alignment/>
      <protection/>
    </xf>
    <xf numFmtId="3" fontId="6" fillId="0" borderId="182" xfId="58" applyNumberFormat="1" applyFont="1" applyFill="1" applyBorder="1">
      <alignment/>
      <protection/>
    </xf>
    <xf numFmtId="10" fontId="6" fillId="0" borderId="181" xfId="58" applyNumberFormat="1" applyFont="1" applyFill="1" applyBorder="1" applyAlignment="1">
      <alignment horizontal="right"/>
      <protection/>
    </xf>
    <xf numFmtId="10" fontId="6" fillId="0" borderId="183" xfId="58" applyNumberFormat="1" applyFont="1" applyFill="1" applyBorder="1" applyAlignment="1">
      <alignment horizontal="right"/>
      <protection/>
    </xf>
    <xf numFmtId="0" fontId="3" fillId="0" borderId="184" xfId="64" applyNumberFormat="1" applyFont="1" applyBorder="1" quotePrefix="1">
      <alignment/>
      <protection/>
    </xf>
    <xf numFmtId="3" fontId="3" fillId="0" borderId="167" xfId="64" applyNumberFormat="1" applyFont="1" applyBorder="1">
      <alignment/>
      <protection/>
    </xf>
    <xf numFmtId="3" fontId="3" fillId="0" borderId="185" xfId="64" applyNumberFormat="1" applyFont="1" applyBorder="1">
      <alignment/>
      <protection/>
    </xf>
    <xf numFmtId="10" fontId="3" fillId="0" borderId="168" xfId="64" applyNumberFormat="1" applyFont="1" applyBorder="1">
      <alignment/>
      <protection/>
    </xf>
    <xf numFmtId="2" fontId="3" fillId="0" borderId="186" xfId="64" applyNumberFormat="1" applyFont="1" applyBorder="1" applyAlignment="1">
      <alignment horizontal="right"/>
      <protection/>
    </xf>
    <xf numFmtId="2" fontId="3" fillId="0" borderId="187" xfId="64" applyNumberFormat="1" applyFont="1" applyBorder="1">
      <alignment/>
      <protection/>
    </xf>
    <xf numFmtId="0" fontId="3" fillId="0" borderId="188" xfId="64" applyNumberFormat="1" applyFont="1" applyBorder="1" quotePrefix="1">
      <alignment/>
      <protection/>
    </xf>
    <xf numFmtId="3" fontId="3" fillId="0" borderId="121" xfId="64" applyNumberFormat="1" applyFont="1" applyBorder="1">
      <alignment/>
      <protection/>
    </xf>
    <xf numFmtId="3" fontId="3" fillId="0" borderId="133" xfId="64" applyNumberFormat="1" applyFont="1" applyBorder="1">
      <alignment/>
      <protection/>
    </xf>
    <xf numFmtId="10" fontId="3" fillId="0" borderId="122" xfId="64" applyNumberFormat="1" applyFont="1" applyBorder="1">
      <alignment/>
      <protection/>
    </xf>
    <xf numFmtId="2" fontId="3" fillId="0" borderId="124" xfId="64" applyNumberFormat="1" applyFont="1" applyBorder="1" applyAlignment="1">
      <alignment horizontal="right"/>
      <protection/>
    </xf>
    <xf numFmtId="2" fontId="3" fillId="0" borderId="125" xfId="64" applyNumberFormat="1" applyFont="1" applyBorder="1">
      <alignment/>
      <protection/>
    </xf>
    <xf numFmtId="0" fontId="3" fillId="0" borderId="189" xfId="64" applyNumberFormat="1" applyFont="1" applyBorder="1" quotePrefix="1">
      <alignment/>
      <protection/>
    </xf>
    <xf numFmtId="3" fontId="3" fillId="0" borderId="177" xfId="64" applyNumberFormat="1" applyFont="1" applyBorder="1">
      <alignment/>
      <protection/>
    </xf>
    <xf numFmtId="3" fontId="3" fillId="0" borderId="190" xfId="64" applyNumberFormat="1" applyFont="1" applyBorder="1">
      <alignment/>
      <protection/>
    </xf>
    <xf numFmtId="10" fontId="3" fillId="0" borderId="178" xfId="64" applyNumberFormat="1" applyFont="1" applyBorder="1">
      <alignment/>
      <protection/>
    </xf>
    <xf numFmtId="2" fontId="3" fillId="0" borderId="191" xfId="64" applyNumberFormat="1" applyFont="1" applyBorder="1" applyAlignment="1">
      <alignment horizontal="right"/>
      <protection/>
    </xf>
    <xf numFmtId="2" fontId="3" fillId="0" borderId="192" xfId="64" applyNumberFormat="1" applyFont="1" applyBorder="1">
      <alignment/>
      <protection/>
    </xf>
    <xf numFmtId="0" fontId="26" fillId="37" borderId="193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3" fontId="26" fillId="37" borderId="194" xfId="65" applyNumberFormat="1" applyFont="1" applyFill="1" applyBorder="1" applyAlignment="1">
      <alignment vertical="center"/>
      <protection/>
    </xf>
    <xf numFmtId="0" fontId="3" fillId="0" borderId="165" xfId="65" applyNumberFormat="1" applyFont="1" applyBorder="1">
      <alignment/>
      <protection/>
    </xf>
    <xf numFmtId="3" fontId="3" fillId="0" borderId="172" xfId="65" applyNumberFormat="1" applyFont="1" applyBorder="1">
      <alignment/>
      <protection/>
    </xf>
    <xf numFmtId="3" fontId="3" fillId="0" borderId="185" xfId="65" applyNumberFormat="1" applyFont="1" applyBorder="1">
      <alignment/>
      <protection/>
    </xf>
    <xf numFmtId="10" fontId="3" fillId="0" borderId="185" xfId="65" applyNumberFormat="1" applyFont="1" applyBorder="1">
      <alignment/>
      <protection/>
    </xf>
    <xf numFmtId="3" fontId="3" fillId="0" borderId="167" xfId="65" applyNumberFormat="1" applyFont="1" applyBorder="1">
      <alignment/>
      <protection/>
    </xf>
    <xf numFmtId="10" fontId="3" fillId="0" borderId="186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0" fontId="3" fillId="0" borderId="120" xfId="65" applyNumberFormat="1" applyFont="1" applyBorder="1">
      <alignment/>
      <protection/>
    </xf>
    <xf numFmtId="3" fontId="3" fillId="0" borderId="138" xfId="65" applyNumberFormat="1" applyFont="1" applyBorder="1">
      <alignment/>
      <protection/>
    </xf>
    <xf numFmtId="3" fontId="3" fillId="0" borderId="133" xfId="65" applyNumberFormat="1" applyFont="1" applyBorder="1">
      <alignment/>
      <protection/>
    </xf>
    <xf numFmtId="10" fontId="3" fillId="0" borderId="133" xfId="65" applyNumberFormat="1" applyFont="1" applyBorder="1">
      <alignment/>
      <protection/>
    </xf>
    <xf numFmtId="3" fontId="3" fillId="0" borderId="121" xfId="65" applyNumberFormat="1" applyFont="1" applyBorder="1">
      <alignment/>
      <protection/>
    </xf>
    <xf numFmtId="10" fontId="3" fillId="0" borderId="124" xfId="65" applyNumberFormat="1" applyFont="1" applyBorder="1">
      <alignment/>
      <protection/>
    </xf>
    <xf numFmtId="10" fontId="3" fillId="0" borderId="125" xfId="65" applyNumberFormat="1" applyFont="1" applyBorder="1">
      <alignment/>
      <protection/>
    </xf>
    <xf numFmtId="0" fontId="3" fillId="0" borderId="175" xfId="65" applyNumberFormat="1" applyFont="1" applyBorder="1">
      <alignment/>
      <protection/>
    </xf>
    <xf numFmtId="3" fontId="3" fillId="0" borderId="182" xfId="65" applyNumberFormat="1" applyFont="1" applyBorder="1">
      <alignment/>
      <protection/>
    </xf>
    <xf numFmtId="3" fontId="3" fillId="0" borderId="190" xfId="65" applyNumberFormat="1" applyFont="1" applyBorder="1">
      <alignment/>
      <protection/>
    </xf>
    <xf numFmtId="10" fontId="3" fillId="0" borderId="190" xfId="65" applyNumberFormat="1" applyFont="1" applyBorder="1">
      <alignment/>
      <protection/>
    </xf>
    <xf numFmtId="3" fontId="3" fillId="0" borderId="177" xfId="65" applyNumberFormat="1" applyFont="1" applyBorder="1">
      <alignment/>
      <protection/>
    </xf>
    <xf numFmtId="10" fontId="3" fillId="0" borderId="191" xfId="65" applyNumberFormat="1" applyFont="1" applyBorder="1">
      <alignment/>
      <protection/>
    </xf>
    <xf numFmtId="10" fontId="3" fillId="0" borderId="192" xfId="65" applyNumberFormat="1" applyFont="1" applyBorder="1">
      <alignment/>
      <protection/>
    </xf>
    <xf numFmtId="10" fontId="27" fillId="36" borderId="51" xfId="58" applyNumberFormat="1" applyFont="1" applyFill="1" applyBorder="1" applyAlignment="1">
      <alignment vertical="center"/>
      <protection/>
    </xf>
    <xf numFmtId="0" fontId="24" fillId="37" borderId="193" xfId="65" applyNumberFormat="1" applyFont="1" applyFill="1" applyBorder="1" applyAlignment="1">
      <alignment vertical="center"/>
      <protection/>
    </xf>
    <xf numFmtId="3" fontId="24" fillId="37" borderId="4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10" fontId="24" fillId="37" borderId="195" xfId="65" applyNumberFormat="1" applyFont="1" applyFill="1" applyBorder="1" applyAlignment="1">
      <alignment vertical="center"/>
      <protection/>
    </xf>
    <xf numFmtId="10" fontId="24" fillId="37" borderId="196" xfId="65" applyNumberFormat="1" applyFont="1" applyFill="1" applyBorder="1" applyAlignment="1">
      <alignment vertical="center"/>
      <protection/>
    </xf>
    <xf numFmtId="3" fontId="24" fillId="37" borderId="194" xfId="65" applyNumberFormat="1" applyFont="1" applyFill="1" applyBorder="1" applyAlignment="1">
      <alignment vertical="center"/>
      <protection/>
    </xf>
    <xf numFmtId="10" fontId="24" fillId="37" borderId="105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81" fontId="26" fillId="37" borderId="195" xfId="65" applyNumberFormat="1" applyFont="1" applyFill="1" applyBorder="1" applyAlignment="1">
      <alignment vertical="center"/>
      <protection/>
    </xf>
    <xf numFmtId="10" fontId="14" fillId="37" borderId="195" xfId="65" applyNumberFormat="1" applyFont="1" applyFill="1" applyBorder="1">
      <alignment/>
      <protection/>
    </xf>
    <xf numFmtId="10" fontId="14" fillId="37" borderId="105" xfId="65" applyNumberFormat="1" applyFont="1" applyFill="1" applyBorder="1">
      <alignment/>
      <protection/>
    </xf>
    <xf numFmtId="0" fontId="3" fillId="0" borderId="197" xfId="58" applyFont="1" applyFill="1" applyBorder="1">
      <alignment/>
      <protection/>
    </xf>
    <xf numFmtId="3" fontId="3" fillId="0" borderId="198" xfId="58" applyNumberFormat="1" applyFont="1" applyFill="1" applyBorder="1">
      <alignment/>
      <protection/>
    </xf>
    <xf numFmtId="3" fontId="3" fillId="0" borderId="199" xfId="58" applyNumberFormat="1" applyFont="1" applyFill="1" applyBorder="1">
      <alignment/>
      <protection/>
    </xf>
    <xf numFmtId="3" fontId="3" fillId="0" borderId="200" xfId="58" applyNumberFormat="1" applyFont="1" applyFill="1" applyBorder="1">
      <alignment/>
      <protection/>
    </xf>
    <xf numFmtId="3" fontId="3" fillId="0" borderId="201" xfId="58" applyNumberFormat="1" applyFont="1" applyFill="1" applyBorder="1">
      <alignment/>
      <protection/>
    </xf>
    <xf numFmtId="3" fontId="3" fillId="0" borderId="202" xfId="58" applyNumberFormat="1" applyFont="1" applyFill="1" applyBorder="1">
      <alignment/>
      <protection/>
    </xf>
    <xf numFmtId="10" fontId="3" fillId="0" borderId="203" xfId="58" applyNumberFormat="1" applyFont="1" applyFill="1" applyBorder="1">
      <alignment/>
      <protection/>
    </xf>
    <xf numFmtId="10" fontId="6" fillId="0" borderId="203" xfId="58" applyNumberFormat="1" applyFont="1" applyFill="1" applyBorder="1" applyAlignment="1">
      <alignment horizontal="right"/>
      <protection/>
    </xf>
    <xf numFmtId="10" fontId="3" fillId="0" borderId="204" xfId="58" applyNumberFormat="1" applyFont="1" applyFill="1" applyBorder="1" applyAlignment="1">
      <alignment horizontal="right"/>
      <protection/>
    </xf>
    <xf numFmtId="3" fontId="3" fillId="0" borderId="205" xfId="58" applyNumberFormat="1" applyFont="1" applyFill="1" applyBorder="1">
      <alignment/>
      <protection/>
    </xf>
    <xf numFmtId="0" fontId="3" fillId="0" borderId="206" xfId="58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3" fontId="3" fillId="0" borderId="210" xfId="58" applyNumberFormat="1" applyFont="1" applyFill="1" applyBorder="1">
      <alignment/>
      <protection/>
    </xf>
    <xf numFmtId="3" fontId="3" fillId="0" borderId="211" xfId="58" applyNumberFormat="1" applyFont="1" applyFill="1" applyBorder="1">
      <alignment/>
      <protection/>
    </xf>
    <xf numFmtId="10" fontId="3" fillId="0" borderId="212" xfId="58" applyNumberFormat="1" applyFont="1" applyFill="1" applyBorder="1">
      <alignment/>
      <protection/>
    </xf>
    <xf numFmtId="10" fontId="6" fillId="0" borderId="212" xfId="58" applyNumberFormat="1" applyFont="1" applyFill="1" applyBorder="1" applyAlignment="1">
      <alignment horizontal="right"/>
      <protection/>
    </xf>
    <xf numFmtId="3" fontId="3" fillId="0" borderId="213" xfId="58" applyNumberFormat="1" applyFont="1" applyFill="1" applyBorder="1">
      <alignment/>
      <protection/>
    </xf>
    <xf numFmtId="10" fontId="3" fillId="0" borderId="214" xfId="58" applyNumberFormat="1" applyFont="1" applyFill="1" applyBorder="1" applyAlignment="1">
      <alignment horizontal="right"/>
      <protection/>
    </xf>
    <xf numFmtId="0" fontId="133" fillId="33" borderId="36" xfId="57" applyFont="1" applyFill="1" applyBorder="1">
      <alignment/>
      <protection/>
    </xf>
    <xf numFmtId="0" fontId="134" fillId="33" borderId="35" xfId="57" applyFont="1" applyFill="1" applyBorder="1">
      <alignment/>
      <protection/>
    </xf>
    <xf numFmtId="0" fontId="133" fillId="33" borderId="18" xfId="57" applyFont="1" applyFill="1" applyBorder="1">
      <alignment/>
      <protection/>
    </xf>
    <xf numFmtId="0" fontId="134" fillId="33" borderId="17" xfId="57" applyFont="1" applyFill="1" applyBorder="1">
      <alignment/>
      <protection/>
    </xf>
    <xf numFmtId="0" fontId="135" fillId="33" borderId="18" xfId="57" applyFont="1" applyFill="1" applyBorder="1">
      <alignment/>
      <protection/>
    </xf>
    <xf numFmtId="0" fontId="136" fillId="33" borderId="18" xfId="57" applyFont="1" applyFill="1" applyBorder="1">
      <alignment/>
      <protection/>
    </xf>
    <xf numFmtId="0" fontId="133" fillId="33" borderId="215" xfId="57" applyFont="1" applyFill="1" applyBorder="1">
      <alignment/>
      <protection/>
    </xf>
    <xf numFmtId="0" fontId="134" fillId="33" borderId="216" xfId="57" applyFont="1" applyFill="1" applyBorder="1">
      <alignment/>
      <protection/>
    </xf>
    <xf numFmtId="0" fontId="36" fillId="40" borderId="14" xfId="57" applyFont="1" applyFill="1" applyBorder="1">
      <alignment/>
      <protection/>
    </xf>
    <xf numFmtId="0" fontId="36" fillId="40" borderId="13" xfId="57" applyFont="1" applyFill="1" applyBorder="1">
      <alignment/>
      <protection/>
    </xf>
    <xf numFmtId="0" fontId="39" fillId="2" borderId="97" xfId="57" applyFont="1" applyFill="1" applyBorder="1">
      <alignment/>
      <protection/>
    </xf>
    <xf numFmtId="0" fontId="40" fillId="2" borderId="98" xfId="46" applyFont="1" applyFill="1" applyBorder="1" applyAlignment="1" applyProtection="1">
      <alignment horizontal="left" indent="1"/>
      <protection/>
    </xf>
    <xf numFmtId="0" fontId="40" fillId="2" borderId="217" xfId="46" applyFont="1" applyFill="1" applyBorder="1" applyAlignment="1" applyProtection="1">
      <alignment horizontal="left" indent="1"/>
      <protection/>
    </xf>
    <xf numFmtId="0" fontId="39" fillId="2" borderId="218" xfId="57" applyFont="1" applyFill="1" applyBorder="1">
      <alignment/>
      <protection/>
    </xf>
    <xf numFmtId="0" fontId="40" fillId="2" borderId="219" xfId="46" applyFont="1" applyFill="1" applyBorder="1" applyAlignment="1" applyProtection="1">
      <alignment horizontal="left" indent="1"/>
      <protection/>
    </xf>
    <xf numFmtId="0" fontId="37" fillId="14" borderId="220" xfId="59" applyFont="1" applyFill="1" applyBorder="1">
      <alignment/>
      <protection/>
    </xf>
    <xf numFmtId="0" fontId="38" fillId="14" borderId="221" xfId="46" applyFont="1" applyFill="1" applyBorder="1" applyAlignment="1" applyProtection="1">
      <alignment horizontal="left" indent="1"/>
      <protection/>
    </xf>
    <xf numFmtId="37" fontId="132" fillId="0" borderId="23" xfId="61" applyFont="1" applyFill="1" applyBorder="1" applyAlignment="1" applyProtection="1">
      <alignment horizontal="center" vertical="center"/>
      <protection/>
    </xf>
    <xf numFmtId="10" fontId="3" fillId="0" borderId="203" xfId="58" applyNumberFormat="1" applyFont="1" applyFill="1" applyBorder="1" applyAlignment="1">
      <alignment horizontal="right"/>
      <protection/>
    </xf>
    <xf numFmtId="1" fontId="30" fillId="0" borderId="0" xfId="58" applyNumberFormat="1" applyFont="1" applyFill="1" applyAlignment="1">
      <alignment horizontal="center" vertical="center" wrapText="1"/>
      <protection/>
    </xf>
    <xf numFmtId="0" fontId="137" fillId="40" borderId="222" xfId="57" applyFont="1" applyFill="1" applyBorder="1" applyAlignment="1">
      <alignment horizontal="center"/>
      <protection/>
    </xf>
    <xf numFmtId="0" fontId="137" fillId="40" borderId="223" xfId="57" applyFont="1" applyFill="1" applyBorder="1" applyAlignment="1">
      <alignment horizontal="center"/>
      <protection/>
    </xf>
    <xf numFmtId="0" fontId="138" fillId="40" borderId="18" xfId="57" applyFont="1" applyFill="1" applyBorder="1" applyAlignment="1">
      <alignment horizontal="center"/>
      <protection/>
    </xf>
    <xf numFmtId="0" fontId="138" fillId="40" borderId="17" xfId="57" applyFont="1" applyFill="1" applyBorder="1" applyAlignment="1">
      <alignment horizontal="center"/>
      <protection/>
    </xf>
    <xf numFmtId="0" fontId="139" fillId="40" borderId="18" xfId="57" applyFont="1" applyFill="1" applyBorder="1" applyAlignment="1">
      <alignment horizontal="center"/>
      <protection/>
    </xf>
    <xf numFmtId="0" fontId="139" fillId="40" borderId="17" xfId="57" applyFont="1" applyFill="1" applyBorder="1" applyAlignment="1">
      <alignment horizontal="center"/>
      <protection/>
    </xf>
    <xf numFmtId="37" fontId="140" fillId="37" borderId="224" xfId="46" applyNumberFormat="1" applyFont="1" applyFill="1" applyBorder="1" applyAlignment="1" applyProtection="1">
      <alignment horizontal="center" vertical="center"/>
      <protection/>
    </xf>
    <xf numFmtId="37" fontId="140" fillId="37" borderId="225" xfId="46" applyNumberFormat="1" applyFont="1" applyFill="1" applyBorder="1" applyAlignment="1" applyProtection="1">
      <alignment horizontal="center" vertical="center"/>
      <protection/>
    </xf>
    <xf numFmtId="37" fontId="132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2" xfId="61" applyFont="1" applyFill="1" applyBorder="1" applyAlignment="1" applyProtection="1">
      <alignment horizontal="center" vertic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09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2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39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6" xfId="61" applyFont="1" applyFill="1" applyBorder="1" applyAlignment="1">
      <alignment horizontal="center" vertical="center"/>
      <protection/>
    </xf>
    <xf numFmtId="0" fontId="15" fillId="0" borderId="107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2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5" fillId="35" borderId="196" xfId="64" applyNumberFormat="1" applyFont="1" applyFill="1" applyBorder="1" applyAlignment="1">
      <alignment horizontal="center" vertical="center" wrapText="1"/>
      <protection/>
    </xf>
    <xf numFmtId="49" fontId="5" fillId="35" borderId="226" xfId="64" applyNumberFormat="1" applyFont="1" applyFill="1" applyBorder="1" applyAlignment="1">
      <alignment horizontal="center" vertical="center" wrapText="1"/>
      <protection/>
    </xf>
    <xf numFmtId="49" fontId="5" fillId="35" borderId="195" xfId="64" applyNumberFormat="1" applyFont="1" applyFill="1" applyBorder="1" applyAlignment="1">
      <alignment horizontal="center" vertical="center" wrapText="1"/>
      <protection/>
    </xf>
    <xf numFmtId="49" fontId="5" fillId="35" borderId="227" xfId="64" applyNumberFormat="1" applyFont="1" applyFill="1" applyBorder="1" applyAlignment="1">
      <alignment horizontal="center" vertical="center" wrapText="1"/>
      <protection/>
    </xf>
    <xf numFmtId="49" fontId="13" fillId="35" borderId="111" xfId="64" applyNumberFormat="1" applyFont="1" applyFill="1" applyBorder="1" applyAlignment="1">
      <alignment horizontal="center" vertical="center" wrapText="1"/>
      <protection/>
    </xf>
    <xf numFmtId="49" fontId="13" fillId="35" borderId="228" xfId="64" applyNumberFormat="1" applyFont="1" applyFill="1" applyBorder="1" applyAlignment="1">
      <alignment horizontal="center" vertical="center" wrapText="1"/>
      <protection/>
    </xf>
    <xf numFmtId="49" fontId="13" fillId="35" borderId="229" xfId="64" applyNumberFormat="1" applyFont="1" applyFill="1" applyBorder="1" applyAlignment="1">
      <alignment horizontal="center" vertical="center" wrapText="1"/>
      <protection/>
    </xf>
    <xf numFmtId="37" fontId="25" fillId="39" borderId="111" xfId="46" applyNumberFormat="1" applyFont="1" applyFill="1" applyBorder="1" applyAlignment="1" applyProtection="1">
      <alignment horizontal="center"/>
      <protection/>
    </xf>
    <xf numFmtId="37" fontId="25" fillId="39" borderId="228" xfId="46" applyNumberFormat="1" applyFont="1" applyFill="1" applyBorder="1" applyAlignment="1" applyProtection="1">
      <alignment horizontal="center"/>
      <protection/>
    </xf>
    <xf numFmtId="37" fontId="25" fillId="39" borderId="110" xfId="46" applyNumberFormat="1" applyFont="1" applyFill="1" applyBorder="1" applyAlignment="1" applyProtection="1">
      <alignment horizontal="center"/>
      <protection/>
    </xf>
    <xf numFmtId="0" fontId="5" fillId="35" borderId="111" xfId="64" applyFont="1" applyFill="1" applyBorder="1" applyAlignment="1">
      <alignment horizontal="center"/>
      <protection/>
    </xf>
    <xf numFmtId="0" fontId="5" fillId="35" borderId="228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30" xfId="64" applyFont="1" applyFill="1" applyBorder="1" applyAlignment="1">
      <alignment horizontal="center"/>
      <protection/>
    </xf>
    <xf numFmtId="0" fontId="5" fillId="35" borderId="110" xfId="64" applyFont="1" applyFill="1" applyBorder="1" applyAlignment="1">
      <alignment horizontal="center"/>
      <protection/>
    </xf>
    <xf numFmtId="0" fontId="19" fillId="35" borderId="231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30" xfId="64" applyFont="1" applyFill="1" applyBorder="1" applyAlignment="1">
      <alignment horizontal="center" vertical="center"/>
      <protection/>
    </xf>
    <xf numFmtId="0" fontId="16" fillId="35" borderId="232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33" xfId="64" applyFont="1" applyFill="1" applyBorder="1" applyAlignment="1">
      <alignment horizontal="center" vertical="center"/>
      <protection/>
    </xf>
    <xf numFmtId="0" fontId="13" fillId="35" borderId="228" xfId="64" applyNumberFormat="1" applyFont="1" applyFill="1" applyBorder="1" applyAlignment="1">
      <alignment horizontal="center" vertical="center" wrapText="1"/>
      <protection/>
    </xf>
    <xf numFmtId="0" fontId="13" fillId="35" borderId="229" xfId="64" applyNumberFormat="1" applyFont="1" applyFill="1" applyBorder="1" applyAlignment="1">
      <alignment horizontal="center" vertical="center" wrapText="1"/>
      <protection/>
    </xf>
    <xf numFmtId="1" fontId="12" fillId="35" borderId="231" xfId="64" applyNumberFormat="1" applyFont="1" applyFill="1" applyBorder="1" applyAlignment="1">
      <alignment horizontal="center" vertical="center" wrapText="1"/>
      <protection/>
    </xf>
    <xf numFmtId="1" fontId="12" fillId="35" borderId="234" xfId="64" applyNumberFormat="1" applyFont="1" applyFill="1" applyBorder="1" applyAlignment="1">
      <alignment horizontal="center" vertical="center" wrapText="1"/>
      <protection/>
    </xf>
    <xf numFmtId="1" fontId="12" fillId="35" borderId="232" xfId="64" applyNumberFormat="1" applyFont="1" applyFill="1" applyBorder="1" applyAlignment="1">
      <alignment horizontal="center" vertical="center" wrapText="1"/>
      <protection/>
    </xf>
    <xf numFmtId="49" fontId="12" fillId="35" borderId="111" xfId="64" applyNumberFormat="1" applyFont="1" applyFill="1" applyBorder="1" applyAlignment="1">
      <alignment horizontal="center" vertical="center" wrapText="1"/>
      <protection/>
    </xf>
    <xf numFmtId="49" fontId="12" fillId="35" borderId="228" xfId="64" applyNumberFormat="1" applyFont="1" applyFill="1" applyBorder="1" applyAlignment="1">
      <alignment horizontal="center" vertical="center" wrapText="1"/>
      <protection/>
    </xf>
    <xf numFmtId="49" fontId="12" fillId="35" borderId="229" xfId="64" applyNumberFormat="1" applyFont="1" applyFill="1" applyBorder="1" applyAlignment="1">
      <alignment horizontal="center" vertical="center" wrapText="1"/>
      <protection/>
    </xf>
    <xf numFmtId="1" fontId="5" fillId="35" borderId="231" xfId="64" applyNumberFormat="1" applyFont="1" applyFill="1" applyBorder="1" applyAlignment="1">
      <alignment horizontal="center" vertical="center" wrapText="1"/>
      <protection/>
    </xf>
    <xf numFmtId="1" fontId="5" fillId="35" borderId="234" xfId="64" applyNumberFormat="1" applyFont="1" applyFill="1" applyBorder="1" applyAlignment="1">
      <alignment horizontal="center" vertical="center" wrapText="1"/>
      <protection/>
    </xf>
    <xf numFmtId="1" fontId="5" fillId="35" borderId="232" xfId="64" applyNumberFormat="1" applyFont="1" applyFill="1" applyBorder="1" applyAlignment="1">
      <alignment horizontal="center" vertical="center" wrapText="1"/>
      <protection/>
    </xf>
    <xf numFmtId="49" fontId="13" fillId="35" borderId="235" xfId="58" applyNumberFormat="1" applyFont="1" applyFill="1" applyBorder="1" applyAlignment="1">
      <alignment horizontal="center" vertical="center" wrapText="1"/>
      <protection/>
    </xf>
    <xf numFmtId="49" fontId="13" fillId="35" borderId="236" xfId="58" applyNumberFormat="1" applyFont="1" applyFill="1" applyBorder="1" applyAlignment="1">
      <alignment horizontal="center" vertical="center" wrapText="1"/>
      <protection/>
    </xf>
    <xf numFmtId="49" fontId="13" fillId="35" borderId="237" xfId="58" applyNumberFormat="1" applyFont="1" applyFill="1" applyBorder="1" applyAlignment="1">
      <alignment horizontal="center" vertical="center" wrapText="1"/>
      <protection/>
    </xf>
    <xf numFmtId="49" fontId="13" fillId="35" borderId="238" xfId="58" applyNumberFormat="1" applyFont="1" applyFill="1" applyBorder="1" applyAlignment="1">
      <alignment horizontal="center" vertical="center" wrapText="1"/>
      <protection/>
    </xf>
    <xf numFmtId="49" fontId="16" fillId="35" borderId="239" xfId="58" applyNumberFormat="1" applyFont="1" applyFill="1" applyBorder="1" applyAlignment="1">
      <alignment horizontal="center" vertical="center" wrapText="1"/>
      <protection/>
    </xf>
    <xf numFmtId="0" fontId="29" fillId="0" borderId="240" xfId="58" applyFont="1" applyBorder="1" applyAlignment="1">
      <alignment horizontal="center" vertical="center" wrapText="1"/>
      <protection/>
    </xf>
    <xf numFmtId="49" fontId="13" fillId="35" borderId="241" xfId="58" applyNumberFormat="1" applyFont="1" applyFill="1" applyBorder="1" applyAlignment="1">
      <alignment horizontal="center" vertical="center" wrapText="1"/>
      <protection/>
    </xf>
    <xf numFmtId="49" fontId="13" fillId="35" borderId="242" xfId="58" applyNumberFormat="1" applyFont="1" applyFill="1" applyBorder="1" applyAlignment="1">
      <alignment horizontal="center" vertical="center" wrapText="1"/>
      <protection/>
    </xf>
    <xf numFmtId="37" fontId="32" fillId="39" borderId="111" xfId="47" applyNumberFormat="1" applyFont="1" applyFill="1" applyBorder="1" applyAlignment="1">
      <alignment horizontal="center"/>
    </xf>
    <xf numFmtId="37" fontId="32" fillId="39" borderId="110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2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43" xfId="58" applyNumberFormat="1" applyFont="1" applyFill="1" applyBorder="1" applyAlignment="1">
      <alignment horizontal="center" vertical="center" wrapText="1"/>
      <protection/>
    </xf>
    <xf numFmtId="0" fontId="14" fillId="35" borderId="244" xfId="58" applyFont="1" applyFill="1" applyBorder="1" applyAlignment="1">
      <alignment vertical="center"/>
      <protection/>
    </xf>
    <xf numFmtId="0" fontId="14" fillId="35" borderId="245" xfId="58" applyFont="1" applyFill="1" applyBorder="1" applyAlignment="1">
      <alignment vertical="center"/>
      <protection/>
    </xf>
    <xf numFmtId="0" fontId="14" fillId="35" borderId="246" xfId="58" applyFont="1" applyFill="1" applyBorder="1" applyAlignment="1">
      <alignment vertical="center"/>
      <protection/>
    </xf>
    <xf numFmtId="1" fontId="16" fillId="35" borderId="247" xfId="58" applyNumberFormat="1" applyFont="1" applyFill="1" applyBorder="1" applyAlignment="1">
      <alignment horizontal="center" vertical="center" wrapText="1"/>
      <protection/>
    </xf>
    <xf numFmtId="1" fontId="16" fillId="35" borderId="248" xfId="58" applyNumberFormat="1" applyFont="1" applyFill="1" applyBorder="1" applyAlignment="1">
      <alignment horizontal="center" vertical="center" wrapText="1"/>
      <protection/>
    </xf>
    <xf numFmtId="0" fontId="28" fillId="35" borderId="249" xfId="58" applyFont="1" applyFill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49" fontId="16" fillId="35" borderId="250" xfId="58" applyNumberFormat="1" applyFont="1" applyFill="1" applyBorder="1" applyAlignment="1">
      <alignment horizontal="center" vertical="center" wrapText="1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29" xfId="58" applyNumberFormat="1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52" xfId="58" applyFont="1" applyFill="1" applyBorder="1" applyAlignment="1">
      <alignment horizontal="center"/>
      <protection/>
    </xf>
    <xf numFmtId="0" fontId="17" fillId="35" borderId="113" xfId="58" applyFont="1" applyFill="1" applyBorder="1" applyAlignment="1">
      <alignment horizontal="center"/>
      <protection/>
    </xf>
    <xf numFmtId="0" fontId="17" fillId="35" borderId="253" xfId="58" applyFont="1" applyFill="1" applyBorder="1" applyAlignment="1">
      <alignment horizontal="center"/>
      <protection/>
    </xf>
    <xf numFmtId="0" fontId="17" fillId="35" borderId="254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31" xfId="64" applyNumberFormat="1" applyFont="1" applyFill="1" applyBorder="1" applyAlignment="1">
      <alignment horizontal="center" vertical="center" wrapText="1"/>
      <protection/>
    </xf>
    <xf numFmtId="1" fontId="13" fillId="35" borderId="234" xfId="64" applyNumberFormat="1" applyFont="1" applyFill="1" applyBorder="1" applyAlignment="1">
      <alignment horizontal="center" vertical="center" wrapText="1"/>
      <protection/>
    </xf>
    <xf numFmtId="1" fontId="13" fillId="35" borderId="232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11" xfId="64" applyFont="1" applyFill="1" applyBorder="1" applyAlignment="1">
      <alignment horizontal="center"/>
      <protection/>
    </xf>
    <xf numFmtId="0" fontId="12" fillId="35" borderId="228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30" xfId="64" applyFont="1" applyFill="1" applyBorder="1" applyAlignment="1">
      <alignment horizontal="center"/>
      <protection/>
    </xf>
    <xf numFmtId="0" fontId="12" fillId="35" borderId="110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2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39" borderId="111" xfId="46" applyNumberFormat="1" applyFont="1" applyFill="1" applyBorder="1" applyAlignment="1" applyProtection="1">
      <alignment horizontal="center"/>
      <protection/>
    </xf>
    <xf numFmtId="37" fontId="34" fillId="39" borderId="228" xfId="46" applyNumberFormat="1" applyFont="1" applyFill="1" applyBorder="1" applyAlignment="1" applyProtection="1">
      <alignment horizontal="center"/>
      <protection/>
    </xf>
    <xf numFmtId="37" fontId="34" fillId="39" borderId="110" xfId="46" applyNumberFormat="1" applyFont="1" applyFill="1" applyBorder="1" applyAlignment="1" applyProtection="1">
      <alignment horizontal="center"/>
      <protection/>
    </xf>
    <xf numFmtId="0" fontId="13" fillId="35" borderId="111" xfId="64" applyFont="1" applyFill="1" applyBorder="1" applyAlignment="1">
      <alignment horizontal="center" vertical="center"/>
      <protection/>
    </xf>
    <xf numFmtId="0" fontId="13" fillId="35" borderId="228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30" xfId="64" applyFont="1" applyFill="1" applyBorder="1" applyAlignment="1">
      <alignment horizontal="center" vertical="center"/>
      <protection/>
    </xf>
    <xf numFmtId="0" fontId="13" fillId="35" borderId="110" xfId="64" applyFont="1" applyFill="1" applyBorder="1" applyAlignment="1">
      <alignment horizontal="center" vertical="center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3" fillId="35" borderId="257" xfId="58" applyNumberFormat="1" applyFont="1" applyFill="1" applyBorder="1" applyAlignment="1">
      <alignment horizontal="center" vertical="center" wrapText="1"/>
      <protection/>
    </xf>
    <xf numFmtId="49" fontId="16" fillId="35" borderId="258" xfId="58" applyNumberFormat="1" applyFont="1" applyFill="1" applyBorder="1" applyAlignment="1">
      <alignment horizontal="center" vertical="center" wrapText="1"/>
      <protection/>
    </xf>
    <xf numFmtId="0" fontId="29" fillId="0" borderId="259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2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85" xfId="58" applyNumberFormat="1" applyFont="1" applyFill="1" applyBorder="1" applyAlignment="1">
      <alignment horizontal="center" vertical="center" wrapText="1"/>
      <protection/>
    </xf>
    <xf numFmtId="0" fontId="6" fillId="35" borderId="260" xfId="58" applyFont="1" applyFill="1" applyBorder="1" applyAlignment="1">
      <alignment horizontal="center" vertical="center" wrapText="1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219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1" fontId="12" fillId="35" borderId="100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52" xfId="58" applyFont="1" applyFill="1" applyBorder="1" applyAlignment="1">
      <alignment horizontal="center"/>
      <protection/>
    </xf>
    <xf numFmtId="0" fontId="13" fillId="35" borderId="113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0" fontId="13" fillId="35" borderId="253" xfId="58" applyFont="1" applyFill="1" applyBorder="1" applyAlignment="1">
      <alignment horizont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61" xfId="58" applyNumberFormat="1" applyFont="1" applyFill="1" applyBorder="1" applyAlignment="1">
      <alignment horizontal="center" vertical="center" wrapText="1"/>
      <protection/>
    </xf>
    <xf numFmtId="1" fontId="17" fillId="35" borderId="243" xfId="58" applyNumberFormat="1" applyFont="1" applyFill="1" applyBorder="1" applyAlignment="1">
      <alignment horizontal="center" vertical="center" wrapText="1"/>
      <protection/>
    </xf>
    <xf numFmtId="0" fontId="30" fillId="35" borderId="244" xfId="58" applyFont="1" applyFill="1" applyBorder="1" applyAlignment="1">
      <alignment vertical="center"/>
      <protection/>
    </xf>
    <xf numFmtId="0" fontId="30" fillId="35" borderId="245" xfId="58" applyFont="1" applyFill="1" applyBorder="1" applyAlignment="1">
      <alignment vertical="center"/>
      <protection/>
    </xf>
    <xf numFmtId="0" fontId="30" fillId="35" borderId="246" xfId="58" applyFont="1" applyFill="1" applyBorder="1" applyAlignment="1">
      <alignment vertical="center"/>
      <protection/>
    </xf>
    <xf numFmtId="49" fontId="16" fillId="35" borderId="262" xfId="58" applyNumberFormat="1" applyFont="1" applyFill="1" applyBorder="1" applyAlignment="1">
      <alignment horizontal="center" vertical="center" wrapText="1"/>
      <protection/>
    </xf>
    <xf numFmtId="1" fontId="16" fillId="35" borderId="243" xfId="58" applyNumberFormat="1" applyFont="1" applyFill="1" applyBorder="1" applyAlignment="1">
      <alignment horizontal="center" vertical="center" wrapText="1"/>
      <protection/>
    </xf>
    <xf numFmtId="0" fontId="28" fillId="35" borderId="244" xfId="58" applyFont="1" applyFill="1" applyBorder="1" applyAlignment="1">
      <alignment vertical="center"/>
      <protection/>
    </xf>
    <xf numFmtId="0" fontId="28" fillId="35" borderId="245" xfId="58" applyFont="1" applyFill="1" applyBorder="1" applyAlignment="1">
      <alignment vertical="center"/>
      <protection/>
    </xf>
    <xf numFmtId="0" fontId="28" fillId="35" borderId="246" xfId="58" applyFont="1" applyFill="1" applyBorder="1" applyAlignment="1">
      <alignment vertical="center"/>
      <protection/>
    </xf>
    <xf numFmtId="49" fontId="17" fillId="35" borderId="68" xfId="58" applyNumberFormat="1" applyFont="1" applyFill="1" applyBorder="1" applyAlignment="1">
      <alignment horizontal="center" vertical="center" wrapText="1"/>
      <protection/>
    </xf>
    <xf numFmtId="49" fontId="17" fillId="35" borderId="261" xfId="58" applyNumberFormat="1" applyFont="1" applyFill="1" applyBorder="1" applyAlignment="1">
      <alignment horizontal="center" vertical="center" wrapText="1"/>
      <protection/>
    </xf>
    <xf numFmtId="37" fontId="42" fillId="39" borderId="111" xfId="47" applyNumberFormat="1" applyFont="1" applyFill="1" applyBorder="1" applyAlignment="1">
      <alignment horizontal="center"/>
    </xf>
    <xf numFmtId="37" fontId="42" fillId="39" borderId="110" xfId="47" applyNumberFormat="1" applyFont="1" applyFill="1" applyBorder="1" applyAlignment="1">
      <alignment horizontal="center"/>
    </xf>
    <xf numFmtId="49" fontId="16" fillId="35" borderId="111" xfId="58" applyNumberFormat="1" applyFont="1" applyFill="1" applyBorder="1" applyAlignment="1">
      <alignment horizontal="center" vertical="center" wrapText="1"/>
      <protection/>
    </xf>
    <xf numFmtId="49" fontId="16" fillId="35" borderId="228" xfId="58" applyNumberFormat="1" applyFont="1" applyFill="1" applyBorder="1" applyAlignment="1">
      <alignment horizontal="center" vertical="center" wrapText="1"/>
      <protection/>
    </xf>
    <xf numFmtId="49" fontId="16" fillId="35" borderId="110" xfId="58" applyNumberFormat="1" applyFont="1" applyFill="1" applyBorder="1" applyAlignment="1">
      <alignment horizontal="center" vertical="center" wrapText="1"/>
      <protection/>
    </xf>
    <xf numFmtId="49" fontId="16" fillId="35" borderId="263" xfId="58" applyNumberFormat="1" applyFont="1" applyFill="1" applyBorder="1" applyAlignment="1">
      <alignment horizontal="center" vertical="center" wrapText="1"/>
      <protection/>
    </xf>
    <xf numFmtId="1" fontId="16" fillId="35" borderId="264" xfId="58" applyNumberFormat="1" applyFont="1" applyFill="1" applyBorder="1" applyAlignment="1">
      <alignment horizontal="center" vertical="center" wrapText="1"/>
      <protection/>
    </xf>
    <xf numFmtId="1" fontId="16" fillId="35" borderId="86" xfId="58" applyNumberFormat="1" applyFont="1" applyFill="1" applyBorder="1" applyAlignment="1">
      <alignment horizontal="center" vertical="center" wrapText="1"/>
      <protection/>
    </xf>
    <xf numFmtId="1" fontId="16" fillId="35" borderId="265" xfId="58" applyNumberFormat="1" applyFont="1" applyFill="1" applyBorder="1" applyAlignment="1">
      <alignment horizontal="center" vertical="center" wrapText="1"/>
      <protection/>
    </xf>
    <xf numFmtId="0" fontId="17" fillId="35" borderId="266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67" xfId="58" applyFont="1" applyFill="1" applyBorder="1" applyAlignment="1">
      <alignment horizontal="center"/>
      <protection/>
    </xf>
    <xf numFmtId="0" fontId="17" fillId="35" borderId="268" xfId="58" applyFont="1" applyFill="1" applyBorder="1" applyAlignment="1">
      <alignment horizontal="center"/>
      <protection/>
    </xf>
    <xf numFmtId="1" fontId="16" fillId="35" borderId="269" xfId="58" applyNumberFormat="1" applyFont="1" applyFill="1" applyBorder="1" applyAlignment="1">
      <alignment horizontal="center" vertical="center" wrapText="1"/>
      <protection/>
    </xf>
    <xf numFmtId="1" fontId="16" fillId="35" borderId="270" xfId="58" applyNumberFormat="1" applyFont="1" applyFill="1" applyBorder="1" applyAlignment="1">
      <alignment horizontal="center" vertical="center" wrapText="1"/>
      <protection/>
    </xf>
    <xf numFmtId="49" fontId="16" fillId="35" borderId="240" xfId="58" applyNumberFormat="1" applyFont="1" applyFill="1" applyBorder="1" applyAlignment="1">
      <alignment horizontal="center" vertical="center" wrapText="1"/>
      <protection/>
    </xf>
    <xf numFmtId="49" fontId="13" fillId="35" borderId="271" xfId="58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223" customWidth="1"/>
    <col min="2" max="2" width="14.421875" style="223" customWidth="1"/>
    <col min="3" max="3" width="67.421875" style="223" customWidth="1"/>
    <col min="4" max="4" width="2.140625" style="223" customWidth="1"/>
    <col min="5" max="16384" width="11.421875" style="223" customWidth="1"/>
  </cols>
  <sheetData>
    <row r="1" ht="2.25" customHeight="1" thickBot="1">
      <c r="B1" s="222"/>
    </row>
    <row r="2" spans="2:3" ht="11.25" customHeight="1" thickTop="1">
      <c r="B2" s="509"/>
      <c r="C2" s="510"/>
    </row>
    <row r="3" spans="2:3" ht="21.75" customHeight="1">
      <c r="B3" s="511" t="s">
        <v>69</v>
      </c>
      <c r="C3" s="512"/>
    </row>
    <row r="4" spans="2:3" ht="18" customHeight="1">
      <c r="B4" s="513" t="s">
        <v>70</v>
      </c>
      <c r="C4" s="512"/>
    </row>
    <row r="5" spans="2:3" ht="18" customHeight="1">
      <c r="B5" s="514" t="s">
        <v>71</v>
      </c>
      <c r="C5" s="512"/>
    </row>
    <row r="6" spans="2:3" ht="9" customHeight="1">
      <c r="B6" s="511"/>
      <c r="C6" s="512"/>
    </row>
    <row r="7" spans="2:3" ht="3" customHeight="1">
      <c r="B7" s="515"/>
      <c r="C7" s="516"/>
    </row>
    <row r="8" spans="2:5" ht="24">
      <c r="B8" s="529" t="s">
        <v>510</v>
      </c>
      <c r="C8" s="530"/>
      <c r="E8" s="224"/>
    </row>
    <row r="9" spans="2:5" ht="23.25">
      <c r="B9" s="531" t="s">
        <v>36</v>
      </c>
      <c r="C9" s="532"/>
      <c r="E9" s="224"/>
    </row>
    <row r="10" spans="2:3" ht="18.75" customHeight="1">
      <c r="B10" s="533" t="s">
        <v>72</v>
      </c>
      <c r="C10" s="534"/>
    </row>
    <row r="11" spans="2:3" ht="4.5" customHeight="1" thickBot="1">
      <c r="B11" s="517"/>
      <c r="C11" s="518"/>
    </row>
    <row r="12" spans="2:3" ht="19.5" customHeight="1" thickBot="1" thickTop="1">
      <c r="B12" s="524" t="s">
        <v>73</v>
      </c>
      <c r="C12" s="525" t="s">
        <v>131</v>
      </c>
    </row>
    <row r="13" spans="2:3" ht="19.5" customHeight="1" thickTop="1">
      <c r="B13" s="225" t="s">
        <v>74</v>
      </c>
      <c r="C13" s="226" t="s">
        <v>75</v>
      </c>
    </row>
    <row r="14" spans="2:3" ht="19.5" customHeight="1">
      <c r="B14" s="519" t="s">
        <v>76</v>
      </c>
      <c r="C14" s="520" t="s">
        <v>77</v>
      </c>
    </row>
    <row r="15" spans="2:3" ht="19.5" customHeight="1">
      <c r="B15" s="227" t="s">
        <v>78</v>
      </c>
      <c r="C15" s="228" t="s">
        <v>79</v>
      </c>
    </row>
    <row r="16" spans="2:3" ht="19.5" customHeight="1">
      <c r="B16" s="519" t="s">
        <v>80</v>
      </c>
      <c r="C16" s="520" t="s">
        <v>81</v>
      </c>
    </row>
    <row r="17" spans="2:3" ht="19.5" customHeight="1">
      <c r="B17" s="227" t="s">
        <v>82</v>
      </c>
      <c r="C17" s="228" t="s">
        <v>83</v>
      </c>
    </row>
    <row r="18" spans="2:3" ht="19.5" customHeight="1">
      <c r="B18" s="519" t="s">
        <v>84</v>
      </c>
      <c r="C18" s="520" t="s">
        <v>85</v>
      </c>
    </row>
    <row r="19" spans="2:3" ht="19.5" customHeight="1">
      <c r="B19" s="227" t="s">
        <v>86</v>
      </c>
      <c r="C19" s="228" t="s">
        <v>87</v>
      </c>
    </row>
    <row r="20" spans="2:3" ht="19.5" customHeight="1">
      <c r="B20" s="519" t="s">
        <v>88</v>
      </c>
      <c r="C20" s="520" t="s">
        <v>89</v>
      </c>
    </row>
    <row r="21" spans="2:3" ht="19.5" customHeight="1">
      <c r="B21" s="227" t="s">
        <v>90</v>
      </c>
      <c r="C21" s="228" t="s">
        <v>91</v>
      </c>
    </row>
    <row r="22" spans="2:3" ht="19.5" customHeight="1">
      <c r="B22" s="519" t="s">
        <v>92</v>
      </c>
      <c r="C22" s="520" t="s">
        <v>93</v>
      </c>
    </row>
    <row r="23" spans="2:3" ht="20.25" customHeight="1">
      <c r="B23" s="227" t="s">
        <v>94</v>
      </c>
      <c r="C23" s="228" t="s">
        <v>95</v>
      </c>
    </row>
    <row r="24" spans="2:3" ht="20.25" customHeight="1">
      <c r="B24" s="519" t="s">
        <v>96</v>
      </c>
      <c r="C24" s="520" t="s">
        <v>97</v>
      </c>
    </row>
    <row r="25" spans="2:3" ht="20.25" customHeight="1">
      <c r="B25" s="227" t="s">
        <v>98</v>
      </c>
      <c r="C25" s="229" t="s">
        <v>99</v>
      </c>
    </row>
    <row r="26" spans="2:3" ht="20.25" customHeight="1">
      <c r="B26" s="519" t="s">
        <v>100</v>
      </c>
      <c r="C26" s="521" t="s">
        <v>101</v>
      </c>
    </row>
    <row r="27" spans="2:4" ht="20.25" customHeight="1">
      <c r="B27" s="227" t="s">
        <v>111</v>
      </c>
      <c r="C27" s="228" t="s">
        <v>123</v>
      </c>
      <c r="D27" s="254"/>
    </row>
    <row r="28" spans="2:4" ht="20.25" customHeight="1">
      <c r="B28" s="519" t="s">
        <v>112</v>
      </c>
      <c r="C28" s="520" t="s">
        <v>124</v>
      </c>
      <c r="D28" s="254"/>
    </row>
    <row r="29" spans="2:4" ht="20.25" customHeight="1">
      <c r="B29" s="227" t="s">
        <v>113</v>
      </c>
      <c r="C29" s="229" t="s">
        <v>125</v>
      </c>
      <c r="D29" s="254"/>
    </row>
    <row r="30" spans="2:4" ht="20.25" customHeight="1" thickBot="1">
      <c r="B30" s="522" t="s">
        <v>114</v>
      </c>
      <c r="C30" s="523" t="s">
        <v>126</v>
      </c>
      <c r="D30" s="254"/>
    </row>
    <row r="31" s="330" customFormat="1" ht="15" customHeight="1" thickTop="1"/>
    <row r="32" s="330" customFormat="1" ht="13.5">
      <c r="B32" s="331"/>
    </row>
    <row r="33" s="330" customFormat="1" ht="12.75"/>
    <row r="34" s="330" customFormat="1" ht="12.75"/>
    <row r="35" spans="1:3" ht="13.5">
      <c r="A35" s="247"/>
      <c r="B35" s="248" t="s">
        <v>132</v>
      </c>
      <c r="C35" s="247"/>
    </row>
    <row r="36" spans="1:3" ht="12.75">
      <c r="A36" s="247"/>
      <c r="B36" s="247" t="s">
        <v>133</v>
      </c>
      <c r="C36" s="247"/>
    </row>
    <row r="37" spans="1:3" ht="12.75">
      <c r="A37" s="247"/>
      <c r="B37" s="247"/>
      <c r="C37" s="247"/>
    </row>
    <row r="38" spans="1:3" ht="13.5">
      <c r="A38" s="247"/>
      <c r="B38" s="248" t="s">
        <v>134</v>
      </c>
      <c r="C38" s="247"/>
    </row>
    <row r="39" spans="1:3" ht="12.75">
      <c r="A39" s="247"/>
      <c r="B39" s="247" t="s">
        <v>135</v>
      </c>
      <c r="C39" s="247"/>
    </row>
    <row r="40" spans="1:3" ht="12.75">
      <c r="A40" s="247"/>
      <c r="B40" s="247"/>
      <c r="C40" s="247"/>
    </row>
    <row r="41" spans="1:3" ht="15">
      <c r="A41" s="247"/>
      <c r="B41" s="249" t="s">
        <v>102</v>
      </c>
      <c r="C41" s="247"/>
    </row>
    <row r="42" spans="1:3" ht="13.5">
      <c r="A42" s="247"/>
      <c r="B42" s="248" t="s">
        <v>136</v>
      </c>
      <c r="C42" s="247"/>
    </row>
    <row r="43" spans="1:3" ht="13.5">
      <c r="A43" s="247"/>
      <c r="B43" s="250" t="s">
        <v>103</v>
      </c>
      <c r="C43" s="247"/>
    </row>
    <row r="44" spans="1:3" ht="12.75">
      <c r="A44" s="247"/>
      <c r="B44" s="251" t="s">
        <v>104</v>
      </c>
      <c r="C44" s="247"/>
    </row>
    <row r="45" spans="1:3" ht="12.75">
      <c r="A45" s="247"/>
      <c r="B45" s="247"/>
      <c r="C45" s="247"/>
    </row>
    <row r="46" spans="1:3" ht="12.75">
      <c r="A46" s="247"/>
      <c r="B46" s="247"/>
      <c r="C46" s="24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8" zoomScaleNormal="88" zoomScalePageLayoutView="0" workbookViewId="0" topLeftCell="A1">
      <selection activeCell="N9" sqref="N9:O52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7109375" style="132" bestFit="1" customWidth="1"/>
    <col min="10" max="10" width="10.421875" style="132" customWidth="1"/>
    <col min="11" max="11" width="12.00390625" style="132" customWidth="1"/>
    <col min="12" max="12" width="9.421875" style="132" bestFit="1" customWidth="1"/>
    <col min="13" max="13" width="9.7109375" style="132" bestFit="1" customWidth="1"/>
    <col min="14" max="14" width="9.7109375" style="132" customWidth="1"/>
    <col min="15" max="15" width="11.57421875" style="132" customWidth="1"/>
    <col min="16" max="16" width="9.42187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52" t="s">
        <v>26</v>
      </c>
      <c r="O1" s="653"/>
      <c r="P1" s="653"/>
      <c r="Q1" s="654"/>
    </row>
    <row r="2" ht="3.75" customHeight="1" thickBot="1"/>
    <row r="3" spans="1:17" ht="24" customHeight="1" thickTop="1">
      <c r="A3" s="646" t="s">
        <v>49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8"/>
    </row>
    <row r="4" spans="1:17" ht="23.25" customHeight="1" thickBot="1">
      <c r="A4" s="638" t="s">
        <v>36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40"/>
    </row>
    <row r="5" spans="1:17" s="136" customFormat="1" ht="20.25" customHeight="1" thickBot="1">
      <c r="A5" s="649" t="s">
        <v>137</v>
      </c>
      <c r="B5" s="655" t="s">
        <v>34</v>
      </c>
      <c r="C5" s="656"/>
      <c r="D5" s="656"/>
      <c r="E5" s="656"/>
      <c r="F5" s="657"/>
      <c r="G5" s="657"/>
      <c r="H5" s="657"/>
      <c r="I5" s="658"/>
      <c r="J5" s="656" t="s">
        <v>33</v>
      </c>
      <c r="K5" s="656"/>
      <c r="L5" s="656"/>
      <c r="M5" s="656"/>
      <c r="N5" s="656"/>
      <c r="O5" s="656"/>
      <c r="P5" s="656"/>
      <c r="Q5" s="659"/>
    </row>
    <row r="6" spans="1:17" s="323" customFormat="1" ht="28.5" customHeight="1" thickBot="1">
      <c r="A6" s="650"/>
      <c r="B6" s="571" t="s">
        <v>151</v>
      </c>
      <c r="C6" s="572"/>
      <c r="D6" s="573"/>
      <c r="E6" s="569" t="s">
        <v>32</v>
      </c>
      <c r="F6" s="571" t="s">
        <v>152</v>
      </c>
      <c r="G6" s="572"/>
      <c r="H6" s="573"/>
      <c r="I6" s="567" t="s">
        <v>31</v>
      </c>
      <c r="J6" s="571" t="s">
        <v>153</v>
      </c>
      <c r="K6" s="572"/>
      <c r="L6" s="573"/>
      <c r="M6" s="569" t="s">
        <v>32</v>
      </c>
      <c r="N6" s="571" t="s">
        <v>154</v>
      </c>
      <c r="O6" s="572"/>
      <c r="P6" s="573"/>
      <c r="Q6" s="569" t="s">
        <v>31</v>
      </c>
    </row>
    <row r="7" spans="1:17" s="135" customFormat="1" ht="22.5" customHeight="1" thickBot="1">
      <c r="A7" s="651"/>
      <c r="B7" s="103" t="s">
        <v>20</v>
      </c>
      <c r="C7" s="100" t="s">
        <v>19</v>
      </c>
      <c r="D7" s="100" t="s">
        <v>15</v>
      </c>
      <c r="E7" s="570"/>
      <c r="F7" s="103" t="s">
        <v>20</v>
      </c>
      <c r="G7" s="101" t="s">
        <v>19</v>
      </c>
      <c r="H7" s="100" t="s">
        <v>15</v>
      </c>
      <c r="I7" s="568"/>
      <c r="J7" s="103" t="s">
        <v>20</v>
      </c>
      <c r="K7" s="100" t="s">
        <v>19</v>
      </c>
      <c r="L7" s="101" t="s">
        <v>15</v>
      </c>
      <c r="M7" s="570"/>
      <c r="N7" s="102" t="s">
        <v>20</v>
      </c>
      <c r="O7" s="101" t="s">
        <v>19</v>
      </c>
      <c r="P7" s="100" t="s">
        <v>15</v>
      </c>
      <c r="Q7" s="570"/>
    </row>
    <row r="8" spans="1:17" s="134" customFormat="1" ht="18" customHeight="1" thickBot="1">
      <c r="A8" s="452" t="s">
        <v>46</v>
      </c>
      <c r="B8" s="453">
        <f>SUM(B9:B52)</f>
        <v>14385.919</v>
      </c>
      <c r="C8" s="454">
        <f>SUM(C9:C52)</f>
        <v>1113.368999999999</v>
      </c>
      <c r="D8" s="454">
        <f aca="true" t="shared" si="0" ref="D8:D13">C8+B8</f>
        <v>15499.287999999999</v>
      </c>
      <c r="E8" s="486">
        <f aca="true" t="shared" si="1" ref="E8:E13">D8/$D$8</f>
        <v>1</v>
      </c>
      <c r="F8" s="454">
        <f>SUM(F9:F52)</f>
        <v>15225.128999999995</v>
      </c>
      <c r="G8" s="454">
        <f>SUM(G9:G52)</f>
        <v>1540.7509999999997</v>
      </c>
      <c r="H8" s="454">
        <f aca="true" t="shared" si="2" ref="H8:H13">G8+F8</f>
        <v>16765.879999999994</v>
      </c>
      <c r="I8" s="487">
        <f aca="true" t="shared" si="3" ref="I8:I13">(D8/H8-1)</f>
        <v>-0.07554581089689272</v>
      </c>
      <c r="J8" s="455">
        <f>SUM(J9:J52)</f>
        <v>138165.87799999997</v>
      </c>
      <c r="K8" s="454">
        <f>SUM(K9:K52)</f>
        <v>13554.359000000199</v>
      </c>
      <c r="L8" s="454">
        <f aca="true" t="shared" si="4" ref="L8:L13">K8+J8</f>
        <v>151720.23700000017</v>
      </c>
      <c r="M8" s="486">
        <f aca="true" t="shared" si="5" ref="M8:M13">(L8/$L$8)</f>
        <v>1</v>
      </c>
      <c r="N8" s="454">
        <f>SUM(N9:N52)</f>
        <v>133278.78800000006</v>
      </c>
      <c r="O8" s="454">
        <f>SUM(O9:O52)</f>
        <v>12441.533600000113</v>
      </c>
      <c r="P8" s="454">
        <f aca="true" t="shared" si="6" ref="P8:P13">O8+N8</f>
        <v>145720.32160000017</v>
      </c>
      <c r="Q8" s="488">
        <f aca="true" t="shared" si="7" ref="Q8:Q13">(L8/P8-1)</f>
        <v>0.04117418445225285</v>
      </c>
    </row>
    <row r="9" spans="1:17" s="133" customFormat="1" ht="18" customHeight="1" thickTop="1">
      <c r="A9" s="456" t="s">
        <v>225</v>
      </c>
      <c r="B9" s="457">
        <v>2154.331</v>
      </c>
      <c r="C9" s="458">
        <v>0.007</v>
      </c>
      <c r="D9" s="458">
        <f t="shared" si="0"/>
        <v>2154.338</v>
      </c>
      <c r="E9" s="459">
        <f t="shared" si="1"/>
        <v>0.13899593323254594</v>
      </c>
      <c r="F9" s="460">
        <v>2393.8309999999997</v>
      </c>
      <c r="G9" s="458">
        <v>13.947999999999999</v>
      </c>
      <c r="H9" s="458">
        <f t="shared" si="2"/>
        <v>2407.7789999999995</v>
      </c>
      <c r="I9" s="461">
        <f t="shared" si="3"/>
        <v>-0.10525924513836171</v>
      </c>
      <c r="J9" s="460">
        <v>19362.646999999994</v>
      </c>
      <c r="K9" s="458">
        <v>883.1510000000001</v>
      </c>
      <c r="L9" s="458">
        <f t="shared" si="4"/>
        <v>20245.797999999995</v>
      </c>
      <c r="M9" s="461">
        <f t="shared" si="5"/>
        <v>0.13344164496658395</v>
      </c>
      <c r="N9" s="460">
        <v>21284.355000000007</v>
      </c>
      <c r="O9" s="458">
        <v>1051.3679999999997</v>
      </c>
      <c r="P9" s="458">
        <f t="shared" si="6"/>
        <v>22335.723000000005</v>
      </c>
      <c r="Q9" s="462">
        <f t="shared" si="7"/>
        <v>-0.09356871949029855</v>
      </c>
    </row>
    <row r="10" spans="1:17" s="133" customFormat="1" ht="18" customHeight="1">
      <c r="A10" s="463" t="s">
        <v>228</v>
      </c>
      <c r="B10" s="464">
        <v>1939.65</v>
      </c>
      <c r="C10" s="465">
        <v>2.331</v>
      </c>
      <c r="D10" s="465">
        <f t="shared" si="0"/>
        <v>1941.981</v>
      </c>
      <c r="E10" s="466">
        <f t="shared" si="1"/>
        <v>0.1252948522538584</v>
      </c>
      <c r="F10" s="467">
        <v>2013.953</v>
      </c>
      <c r="G10" s="465">
        <v>7.356999999999999</v>
      </c>
      <c r="H10" s="465">
        <f t="shared" si="2"/>
        <v>2021.31</v>
      </c>
      <c r="I10" s="468">
        <f t="shared" si="3"/>
        <v>-0.039246330350119485</v>
      </c>
      <c r="J10" s="467">
        <v>19204.566000000003</v>
      </c>
      <c r="K10" s="465">
        <v>37.260999999999996</v>
      </c>
      <c r="L10" s="465">
        <f t="shared" si="4"/>
        <v>19241.827</v>
      </c>
      <c r="M10" s="468">
        <f t="shared" si="5"/>
        <v>0.12682439324162129</v>
      </c>
      <c r="N10" s="467">
        <v>18143.157999999996</v>
      </c>
      <c r="O10" s="465">
        <v>62.981000000000016</v>
      </c>
      <c r="P10" s="465">
        <f t="shared" si="6"/>
        <v>18206.138999999996</v>
      </c>
      <c r="Q10" s="469">
        <f t="shared" si="7"/>
        <v>0.05688674572900965</v>
      </c>
    </row>
    <row r="11" spans="1:17" s="133" customFormat="1" ht="18" customHeight="1">
      <c r="A11" s="463" t="s">
        <v>226</v>
      </c>
      <c r="B11" s="464">
        <v>1788.022</v>
      </c>
      <c r="C11" s="465">
        <v>0.394</v>
      </c>
      <c r="D11" s="465">
        <f t="shared" si="0"/>
        <v>1788.416</v>
      </c>
      <c r="E11" s="466">
        <f t="shared" si="1"/>
        <v>0.1153869777760114</v>
      </c>
      <c r="F11" s="467">
        <v>2103.646</v>
      </c>
      <c r="G11" s="465">
        <v>3.758</v>
      </c>
      <c r="H11" s="465">
        <f t="shared" si="2"/>
        <v>2107.404</v>
      </c>
      <c r="I11" s="468">
        <f t="shared" si="3"/>
        <v>-0.15136537654858773</v>
      </c>
      <c r="J11" s="467">
        <v>18084.784000000003</v>
      </c>
      <c r="K11" s="465">
        <v>44.30700000000001</v>
      </c>
      <c r="L11" s="465">
        <f t="shared" si="4"/>
        <v>18129.091000000004</v>
      </c>
      <c r="M11" s="468">
        <f t="shared" si="5"/>
        <v>0.11949026285794678</v>
      </c>
      <c r="N11" s="467">
        <v>17036.272</v>
      </c>
      <c r="O11" s="465">
        <v>50.641999999999996</v>
      </c>
      <c r="P11" s="465">
        <f t="shared" si="6"/>
        <v>17086.914</v>
      </c>
      <c r="Q11" s="469">
        <f t="shared" si="7"/>
        <v>0.060992698857148975</v>
      </c>
    </row>
    <row r="12" spans="1:17" s="133" customFormat="1" ht="18" customHeight="1">
      <c r="A12" s="463" t="s">
        <v>246</v>
      </c>
      <c r="B12" s="464">
        <v>1592.9189999999999</v>
      </c>
      <c r="C12" s="465">
        <v>13.059999999999999</v>
      </c>
      <c r="D12" s="465">
        <f t="shared" si="0"/>
        <v>1605.9789999999998</v>
      </c>
      <c r="E12" s="466">
        <f t="shared" si="1"/>
        <v>0.10361630805234408</v>
      </c>
      <c r="F12" s="467">
        <v>1290.382</v>
      </c>
      <c r="G12" s="465">
        <v>64.2</v>
      </c>
      <c r="H12" s="465">
        <f t="shared" si="2"/>
        <v>1354.582</v>
      </c>
      <c r="I12" s="468">
        <f t="shared" si="3"/>
        <v>0.18559009347533006</v>
      </c>
      <c r="J12" s="467">
        <v>13592.052999999998</v>
      </c>
      <c r="K12" s="465">
        <v>1551.2380000000005</v>
      </c>
      <c r="L12" s="465">
        <f t="shared" si="4"/>
        <v>15143.291</v>
      </c>
      <c r="M12" s="468">
        <f t="shared" si="5"/>
        <v>0.0998106205172879</v>
      </c>
      <c r="N12" s="467">
        <v>13584.329000000005</v>
      </c>
      <c r="O12" s="465">
        <v>218.812</v>
      </c>
      <c r="P12" s="465">
        <f t="shared" si="6"/>
        <v>13803.141000000005</v>
      </c>
      <c r="Q12" s="469">
        <f t="shared" si="7"/>
        <v>0.09709022026218483</v>
      </c>
    </row>
    <row r="13" spans="1:17" s="133" customFormat="1" ht="18" customHeight="1">
      <c r="A13" s="463" t="s">
        <v>232</v>
      </c>
      <c r="B13" s="464">
        <v>1053.8129999999999</v>
      </c>
      <c r="C13" s="465">
        <v>87.34</v>
      </c>
      <c r="D13" s="465">
        <f t="shared" si="0"/>
        <v>1141.1529999999998</v>
      </c>
      <c r="E13" s="466">
        <f t="shared" si="1"/>
        <v>0.07362615624666113</v>
      </c>
      <c r="F13" s="467">
        <v>809.6030000000001</v>
      </c>
      <c r="G13" s="465">
        <v>204.287</v>
      </c>
      <c r="H13" s="465">
        <f t="shared" si="2"/>
        <v>1013.8900000000001</v>
      </c>
      <c r="I13" s="468">
        <f t="shared" si="3"/>
        <v>0.12551953367722302</v>
      </c>
      <c r="J13" s="467">
        <v>9035.394999999999</v>
      </c>
      <c r="K13" s="465">
        <v>1464.681</v>
      </c>
      <c r="L13" s="465">
        <f t="shared" si="4"/>
        <v>10500.076</v>
      </c>
      <c r="M13" s="468">
        <f t="shared" si="5"/>
        <v>0.06920682571831197</v>
      </c>
      <c r="N13" s="467">
        <v>8453.829999999998</v>
      </c>
      <c r="O13" s="465">
        <v>1767.4050000000004</v>
      </c>
      <c r="P13" s="465">
        <f t="shared" si="6"/>
        <v>10221.234999999999</v>
      </c>
      <c r="Q13" s="469">
        <f t="shared" si="7"/>
        <v>0.027280558562639445</v>
      </c>
    </row>
    <row r="14" spans="1:17" s="133" customFormat="1" ht="18" customHeight="1">
      <c r="A14" s="463" t="s">
        <v>227</v>
      </c>
      <c r="B14" s="464">
        <v>594.912</v>
      </c>
      <c r="C14" s="465">
        <v>0.258</v>
      </c>
      <c r="D14" s="465">
        <f aca="true" t="shared" si="8" ref="D14:D36">C14+B14</f>
        <v>595.1700000000001</v>
      </c>
      <c r="E14" s="466">
        <f aca="true" t="shared" si="9" ref="E14:E36">D14/$D$8</f>
        <v>0.03839982843082857</v>
      </c>
      <c r="F14" s="467">
        <v>844.688</v>
      </c>
      <c r="G14" s="465">
        <v>27.216</v>
      </c>
      <c r="H14" s="465">
        <f aca="true" t="shared" si="10" ref="H14:H36">G14+F14</f>
        <v>871.904</v>
      </c>
      <c r="I14" s="468">
        <f aca="true" t="shared" si="11" ref="I14:I36">(D14/H14-1)</f>
        <v>-0.3173904466546775</v>
      </c>
      <c r="J14" s="467">
        <v>6493.0830000000005</v>
      </c>
      <c r="K14" s="465">
        <v>6.317999999999999</v>
      </c>
      <c r="L14" s="465">
        <f aca="true" t="shared" si="12" ref="L14:L36">K14+J14</f>
        <v>6499.401000000001</v>
      </c>
      <c r="M14" s="468">
        <f aca="true" t="shared" si="13" ref="M14:M36">(L14/$L$8)</f>
        <v>0.04283806253215906</v>
      </c>
      <c r="N14" s="467">
        <v>7241.657999999999</v>
      </c>
      <c r="O14" s="465">
        <v>46.584999999999994</v>
      </c>
      <c r="P14" s="465">
        <f aca="true" t="shared" si="14" ref="P14:P36">O14+N14</f>
        <v>7288.2429999999995</v>
      </c>
      <c r="Q14" s="469">
        <f aca="true" t="shared" si="15" ref="Q14:Q36">(L14/P14-1)</f>
        <v>-0.10823486538525107</v>
      </c>
    </row>
    <row r="15" spans="1:17" s="133" customFormat="1" ht="18" customHeight="1">
      <c r="A15" s="463" t="s">
        <v>234</v>
      </c>
      <c r="B15" s="464">
        <v>500.671</v>
      </c>
      <c r="C15" s="465">
        <v>1.526</v>
      </c>
      <c r="D15" s="465">
        <f t="shared" si="8"/>
        <v>502.197</v>
      </c>
      <c r="E15" s="466">
        <f t="shared" si="9"/>
        <v>0.03240129482076855</v>
      </c>
      <c r="F15" s="467">
        <v>543.178</v>
      </c>
      <c r="G15" s="465">
        <v>0.66</v>
      </c>
      <c r="H15" s="465">
        <f t="shared" si="10"/>
        <v>543.838</v>
      </c>
      <c r="I15" s="468">
        <f t="shared" si="11"/>
        <v>-0.07656875760796411</v>
      </c>
      <c r="J15" s="467">
        <v>4195.551</v>
      </c>
      <c r="K15" s="465">
        <v>12.620000000000001</v>
      </c>
      <c r="L15" s="465">
        <f t="shared" si="12"/>
        <v>4208.171</v>
      </c>
      <c r="M15" s="468">
        <f t="shared" si="13"/>
        <v>0.02773638562138547</v>
      </c>
      <c r="N15" s="467">
        <v>4224.339000000001</v>
      </c>
      <c r="O15" s="465">
        <v>24.457000000000004</v>
      </c>
      <c r="P15" s="465">
        <f t="shared" si="14"/>
        <v>4248.796000000001</v>
      </c>
      <c r="Q15" s="469">
        <f t="shared" si="15"/>
        <v>-0.009561532255255578</v>
      </c>
    </row>
    <row r="16" spans="1:17" s="133" customFormat="1" ht="18" customHeight="1">
      <c r="A16" s="463" t="s">
        <v>229</v>
      </c>
      <c r="B16" s="464">
        <v>488.22</v>
      </c>
      <c r="C16" s="465">
        <v>0.523</v>
      </c>
      <c r="D16" s="465">
        <f aca="true" t="shared" si="16" ref="D16:D24">C16+B16</f>
        <v>488.74300000000005</v>
      </c>
      <c r="E16" s="466">
        <f aca="true" t="shared" si="17" ref="E16:E24">D16/$D$8</f>
        <v>0.03153325494693692</v>
      </c>
      <c r="F16" s="467">
        <v>569.338</v>
      </c>
      <c r="G16" s="465">
        <v>9.44</v>
      </c>
      <c r="H16" s="465">
        <f aca="true" t="shared" si="18" ref="H16:H24">G16+F16</f>
        <v>578.778</v>
      </c>
      <c r="I16" s="468">
        <f aca="true" t="shared" si="19" ref="I16:I24">(D16/H16-1)</f>
        <v>-0.15556050851967418</v>
      </c>
      <c r="J16" s="467">
        <v>4407.025000000001</v>
      </c>
      <c r="K16" s="465">
        <v>17.651</v>
      </c>
      <c r="L16" s="465">
        <f aca="true" t="shared" si="20" ref="L16:L24">K16+J16</f>
        <v>4424.676</v>
      </c>
      <c r="M16" s="468">
        <f aca="true" t="shared" si="21" ref="M16:M24">(L16/$L$8)</f>
        <v>0.02916338708329328</v>
      </c>
      <c r="N16" s="467">
        <v>3878.148</v>
      </c>
      <c r="O16" s="465">
        <v>59.603</v>
      </c>
      <c r="P16" s="465">
        <f aca="true" t="shared" si="22" ref="P16:P24">O16+N16</f>
        <v>3937.751</v>
      </c>
      <c r="Q16" s="469">
        <f aca="true" t="shared" si="23" ref="Q16:Q24">(L16/P16-1)</f>
        <v>0.12365560950908283</v>
      </c>
    </row>
    <row r="17" spans="1:17" s="133" customFormat="1" ht="18" customHeight="1">
      <c r="A17" s="463" t="s">
        <v>231</v>
      </c>
      <c r="B17" s="464">
        <v>365.822</v>
      </c>
      <c r="C17" s="465">
        <v>0.746</v>
      </c>
      <c r="D17" s="465">
        <f t="shared" si="16"/>
        <v>366.568</v>
      </c>
      <c r="E17" s="466">
        <f t="shared" si="17"/>
        <v>0.02365063479044973</v>
      </c>
      <c r="F17" s="467">
        <v>431.41</v>
      </c>
      <c r="G17" s="465"/>
      <c r="H17" s="465">
        <f t="shared" si="18"/>
        <v>431.41</v>
      </c>
      <c r="I17" s="468">
        <f t="shared" si="19"/>
        <v>-0.15030249646507976</v>
      </c>
      <c r="J17" s="467">
        <v>3898.6469999999995</v>
      </c>
      <c r="K17" s="465">
        <v>7.431999999999999</v>
      </c>
      <c r="L17" s="465">
        <f t="shared" si="20"/>
        <v>3906.0789999999993</v>
      </c>
      <c r="M17" s="468">
        <f t="shared" si="21"/>
        <v>0.025745273519444837</v>
      </c>
      <c r="N17" s="467">
        <v>3402.1059999999998</v>
      </c>
      <c r="O17" s="465">
        <v>7.438999999999999</v>
      </c>
      <c r="P17" s="465">
        <f t="shared" si="22"/>
        <v>3409.5449999999996</v>
      </c>
      <c r="Q17" s="469">
        <f t="shared" si="23"/>
        <v>0.1456305753406979</v>
      </c>
    </row>
    <row r="18" spans="1:17" s="133" customFormat="1" ht="18" customHeight="1">
      <c r="A18" s="463" t="s">
        <v>236</v>
      </c>
      <c r="B18" s="464">
        <v>324.055</v>
      </c>
      <c r="C18" s="465">
        <v>0</v>
      </c>
      <c r="D18" s="465">
        <f t="shared" si="16"/>
        <v>324.055</v>
      </c>
      <c r="E18" s="466">
        <f t="shared" si="17"/>
        <v>0.020907734600453906</v>
      </c>
      <c r="F18" s="467">
        <v>225.536</v>
      </c>
      <c r="G18" s="465">
        <v>1.254</v>
      </c>
      <c r="H18" s="465">
        <f t="shared" si="18"/>
        <v>226.79</v>
      </c>
      <c r="I18" s="468">
        <f t="shared" si="19"/>
        <v>0.4288769346091099</v>
      </c>
      <c r="J18" s="467">
        <v>3965.885</v>
      </c>
      <c r="K18" s="465">
        <v>0.52</v>
      </c>
      <c r="L18" s="465">
        <f t="shared" si="20"/>
        <v>3966.405</v>
      </c>
      <c r="M18" s="468">
        <f t="shared" si="21"/>
        <v>0.02614288692417476</v>
      </c>
      <c r="N18" s="467">
        <v>2565.173</v>
      </c>
      <c r="O18" s="465">
        <v>20.110999999999997</v>
      </c>
      <c r="P18" s="465">
        <f t="shared" si="22"/>
        <v>2585.2839999999997</v>
      </c>
      <c r="Q18" s="469">
        <f t="shared" si="23"/>
        <v>0.5342240929816611</v>
      </c>
    </row>
    <row r="19" spans="1:17" s="133" customFormat="1" ht="18" customHeight="1">
      <c r="A19" s="463" t="s">
        <v>230</v>
      </c>
      <c r="B19" s="464">
        <v>233.02100000000002</v>
      </c>
      <c r="C19" s="465">
        <v>0.922</v>
      </c>
      <c r="D19" s="465">
        <f t="shared" si="16"/>
        <v>233.943</v>
      </c>
      <c r="E19" s="466">
        <f t="shared" si="17"/>
        <v>0.015093790114745919</v>
      </c>
      <c r="F19" s="467">
        <v>329.914</v>
      </c>
      <c r="G19" s="465">
        <v>0.901</v>
      </c>
      <c r="H19" s="465">
        <f t="shared" si="18"/>
        <v>330.815</v>
      </c>
      <c r="I19" s="468">
        <f t="shared" si="19"/>
        <v>-0.2928283179420521</v>
      </c>
      <c r="J19" s="467">
        <v>2785.945000000001</v>
      </c>
      <c r="K19" s="465">
        <v>5.826</v>
      </c>
      <c r="L19" s="465">
        <f t="shared" si="20"/>
        <v>2791.771000000001</v>
      </c>
      <c r="M19" s="468">
        <f t="shared" si="21"/>
        <v>0.018400781960286536</v>
      </c>
      <c r="N19" s="467">
        <v>2635.9610000000002</v>
      </c>
      <c r="O19" s="465">
        <v>7.175999999999999</v>
      </c>
      <c r="P19" s="465">
        <f t="shared" si="22"/>
        <v>2643.137</v>
      </c>
      <c r="Q19" s="469">
        <f t="shared" si="23"/>
        <v>0.056233937173896464</v>
      </c>
    </row>
    <row r="20" spans="1:17" s="133" customFormat="1" ht="18" customHeight="1">
      <c r="A20" s="463" t="s">
        <v>237</v>
      </c>
      <c r="B20" s="464">
        <v>221.326</v>
      </c>
      <c r="C20" s="465">
        <v>0</v>
      </c>
      <c r="D20" s="465">
        <f t="shared" si="16"/>
        <v>221.326</v>
      </c>
      <c r="E20" s="466">
        <f t="shared" si="17"/>
        <v>0.01427975272154437</v>
      </c>
      <c r="F20" s="467">
        <v>191.837</v>
      </c>
      <c r="G20" s="465"/>
      <c r="H20" s="465">
        <f t="shared" si="18"/>
        <v>191.837</v>
      </c>
      <c r="I20" s="468">
        <f t="shared" si="19"/>
        <v>0.1537190427289834</v>
      </c>
      <c r="J20" s="467">
        <v>2971.5769999999998</v>
      </c>
      <c r="K20" s="465">
        <v>0.175</v>
      </c>
      <c r="L20" s="465">
        <f t="shared" si="20"/>
        <v>2971.752</v>
      </c>
      <c r="M20" s="468">
        <f t="shared" si="21"/>
        <v>0.019587050869159905</v>
      </c>
      <c r="N20" s="467">
        <v>1783.2249999999995</v>
      </c>
      <c r="O20" s="465">
        <v>2.812</v>
      </c>
      <c r="P20" s="465">
        <f t="shared" si="22"/>
        <v>1786.0369999999994</v>
      </c>
      <c r="Q20" s="469">
        <f t="shared" si="23"/>
        <v>0.6638804235298603</v>
      </c>
    </row>
    <row r="21" spans="1:17" s="133" customFormat="1" ht="18" customHeight="1">
      <c r="A21" s="463" t="s">
        <v>240</v>
      </c>
      <c r="B21" s="464">
        <v>192.352</v>
      </c>
      <c r="C21" s="465">
        <v>27.849</v>
      </c>
      <c r="D21" s="465">
        <f t="shared" si="16"/>
        <v>220.201</v>
      </c>
      <c r="E21" s="466">
        <f t="shared" si="17"/>
        <v>0.014207168742202868</v>
      </c>
      <c r="F21" s="467">
        <v>125.462</v>
      </c>
      <c r="G21" s="465">
        <v>32.023</v>
      </c>
      <c r="H21" s="465">
        <f t="shared" si="18"/>
        <v>157.485</v>
      </c>
      <c r="I21" s="468">
        <f t="shared" si="19"/>
        <v>0.3982347525161125</v>
      </c>
      <c r="J21" s="467">
        <v>1578.7519999999997</v>
      </c>
      <c r="K21" s="465">
        <v>366.07200000000006</v>
      </c>
      <c r="L21" s="465">
        <f t="shared" si="20"/>
        <v>1944.8239999999998</v>
      </c>
      <c r="M21" s="468">
        <f t="shared" si="21"/>
        <v>0.012818487753878196</v>
      </c>
      <c r="N21" s="467">
        <v>1174.501</v>
      </c>
      <c r="O21" s="465">
        <v>319.458</v>
      </c>
      <c r="P21" s="465">
        <f t="shared" si="22"/>
        <v>1493.959</v>
      </c>
      <c r="Q21" s="469">
        <f t="shared" si="23"/>
        <v>0.30179208398624047</v>
      </c>
    </row>
    <row r="22" spans="1:17" s="133" customFormat="1" ht="18" customHeight="1">
      <c r="A22" s="463" t="s">
        <v>235</v>
      </c>
      <c r="B22" s="464">
        <v>175.76500000000001</v>
      </c>
      <c r="C22" s="465">
        <v>0.29300000000000004</v>
      </c>
      <c r="D22" s="465">
        <f t="shared" si="16"/>
        <v>176.05800000000002</v>
      </c>
      <c r="E22" s="466">
        <f t="shared" si="17"/>
        <v>0.011359102431027801</v>
      </c>
      <c r="F22" s="467">
        <v>206.17700000000002</v>
      </c>
      <c r="G22" s="465">
        <v>7.848000000000001</v>
      </c>
      <c r="H22" s="465">
        <f t="shared" si="18"/>
        <v>214.02500000000003</v>
      </c>
      <c r="I22" s="468">
        <f t="shared" si="19"/>
        <v>-0.1773951641163416</v>
      </c>
      <c r="J22" s="467">
        <v>1718.8849999999998</v>
      </c>
      <c r="K22" s="465">
        <v>23.927</v>
      </c>
      <c r="L22" s="465">
        <f t="shared" si="20"/>
        <v>1742.8119999999997</v>
      </c>
      <c r="M22" s="468">
        <f t="shared" si="21"/>
        <v>0.011487010793424991</v>
      </c>
      <c r="N22" s="467">
        <v>1643.3679999999997</v>
      </c>
      <c r="O22" s="465">
        <v>30.08</v>
      </c>
      <c r="P22" s="465">
        <f t="shared" si="22"/>
        <v>1673.4479999999996</v>
      </c>
      <c r="Q22" s="469">
        <f t="shared" si="23"/>
        <v>0.04144974926021017</v>
      </c>
    </row>
    <row r="23" spans="1:17" s="133" customFormat="1" ht="18" customHeight="1">
      <c r="A23" s="463" t="s">
        <v>250</v>
      </c>
      <c r="B23" s="464">
        <v>172.45899999999997</v>
      </c>
      <c r="C23" s="465">
        <v>0.02</v>
      </c>
      <c r="D23" s="465">
        <f t="shared" si="16"/>
        <v>172.47899999999998</v>
      </c>
      <c r="E23" s="466">
        <f t="shared" si="17"/>
        <v>0.011128188598082699</v>
      </c>
      <c r="F23" s="467">
        <v>212.783</v>
      </c>
      <c r="G23" s="465"/>
      <c r="H23" s="465">
        <f t="shared" si="18"/>
        <v>212.783</v>
      </c>
      <c r="I23" s="468">
        <f t="shared" si="19"/>
        <v>-0.18941362796839978</v>
      </c>
      <c r="J23" s="467">
        <v>1837.6920000000005</v>
      </c>
      <c r="K23" s="465">
        <v>1.214</v>
      </c>
      <c r="L23" s="465">
        <f t="shared" si="20"/>
        <v>1838.9060000000004</v>
      </c>
      <c r="M23" s="468">
        <f t="shared" si="21"/>
        <v>0.012120373895804015</v>
      </c>
      <c r="N23" s="467">
        <v>1798.9100000000003</v>
      </c>
      <c r="O23" s="465">
        <v>6.375</v>
      </c>
      <c r="P23" s="465">
        <f t="shared" si="22"/>
        <v>1805.2850000000003</v>
      </c>
      <c r="Q23" s="469">
        <f t="shared" si="23"/>
        <v>0.018623652221117393</v>
      </c>
    </row>
    <row r="24" spans="1:17" s="133" customFormat="1" ht="18" customHeight="1">
      <c r="A24" s="463" t="s">
        <v>248</v>
      </c>
      <c r="B24" s="464">
        <v>163.082</v>
      </c>
      <c r="C24" s="465">
        <v>0</v>
      </c>
      <c r="D24" s="465">
        <f t="shared" si="16"/>
        <v>163.082</v>
      </c>
      <c r="E24" s="466">
        <f t="shared" si="17"/>
        <v>0.010521902683529722</v>
      </c>
      <c r="F24" s="467">
        <v>270.672</v>
      </c>
      <c r="G24" s="465"/>
      <c r="H24" s="465">
        <f t="shared" si="18"/>
        <v>270.672</v>
      </c>
      <c r="I24" s="468">
        <f t="shared" si="19"/>
        <v>-0.397492167642017</v>
      </c>
      <c r="J24" s="467">
        <v>1457.6660000000002</v>
      </c>
      <c r="K24" s="465">
        <v>0.36</v>
      </c>
      <c r="L24" s="465">
        <f t="shared" si="20"/>
        <v>1458.026</v>
      </c>
      <c r="M24" s="468">
        <f t="shared" si="21"/>
        <v>0.009609963896905846</v>
      </c>
      <c r="N24" s="467">
        <v>1595.0659999999998</v>
      </c>
      <c r="O24" s="465">
        <v>0.787</v>
      </c>
      <c r="P24" s="465">
        <f t="shared" si="22"/>
        <v>1595.8529999999998</v>
      </c>
      <c r="Q24" s="469">
        <f t="shared" si="23"/>
        <v>-0.0863657241613105</v>
      </c>
    </row>
    <row r="25" spans="1:17" s="133" customFormat="1" ht="18" customHeight="1">
      <c r="A25" s="463" t="s">
        <v>265</v>
      </c>
      <c r="B25" s="464">
        <v>142.606</v>
      </c>
      <c r="C25" s="465">
        <v>4.397</v>
      </c>
      <c r="D25" s="465">
        <f>C25+B25</f>
        <v>147.003</v>
      </c>
      <c r="E25" s="466">
        <f>D25/$D$8</f>
        <v>0.00948450019123459</v>
      </c>
      <c r="F25" s="467">
        <v>108.479</v>
      </c>
      <c r="G25" s="465">
        <v>5.624</v>
      </c>
      <c r="H25" s="465">
        <f>G25+F25</f>
        <v>114.103</v>
      </c>
      <c r="I25" s="468">
        <f>(D25/H25-1)</f>
        <v>0.28833597714345793</v>
      </c>
      <c r="J25" s="467">
        <v>709.9609999999998</v>
      </c>
      <c r="K25" s="465">
        <v>24.653999999999996</v>
      </c>
      <c r="L25" s="465">
        <f>K25+J25</f>
        <v>734.6149999999998</v>
      </c>
      <c r="M25" s="468">
        <f>(L25/$L$8)</f>
        <v>0.004841905170501408</v>
      </c>
      <c r="N25" s="467">
        <v>1100.61</v>
      </c>
      <c r="O25" s="465">
        <v>17.414</v>
      </c>
      <c r="P25" s="465">
        <f>O25+N25</f>
        <v>1118.024</v>
      </c>
      <c r="Q25" s="469">
        <f>(L25/P25-1)</f>
        <v>-0.34293449872274673</v>
      </c>
    </row>
    <row r="26" spans="1:17" s="133" customFormat="1" ht="18" customHeight="1">
      <c r="A26" s="463" t="s">
        <v>238</v>
      </c>
      <c r="B26" s="464">
        <v>126.355</v>
      </c>
      <c r="C26" s="465">
        <v>0.02</v>
      </c>
      <c r="D26" s="465">
        <f>C26+B26</f>
        <v>126.375</v>
      </c>
      <c r="E26" s="466">
        <f>D26/$D$8</f>
        <v>0.0081536003460288</v>
      </c>
      <c r="F26" s="467">
        <v>181.321</v>
      </c>
      <c r="G26" s="465">
        <v>0.14</v>
      </c>
      <c r="H26" s="465">
        <f>G26+F26</f>
        <v>181.46099999999998</v>
      </c>
      <c r="I26" s="468">
        <f>(D26/H26-1)</f>
        <v>-0.30356936201167184</v>
      </c>
      <c r="J26" s="467">
        <v>1236.932</v>
      </c>
      <c r="K26" s="465">
        <v>1.2760000000000002</v>
      </c>
      <c r="L26" s="465">
        <f>K26+J26</f>
        <v>1238.208</v>
      </c>
      <c r="M26" s="468">
        <f>(L26/$L$8)</f>
        <v>0.00816112619175515</v>
      </c>
      <c r="N26" s="467">
        <v>1244.5579999999998</v>
      </c>
      <c r="O26" s="465">
        <v>1.1270000000000002</v>
      </c>
      <c r="P26" s="465">
        <f>O26+N26</f>
        <v>1245.6849999999997</v>
      </c>
      <c r="Q26" s="469">
        <f>(L26/P26-1)</f>
        <v>-0.006002320008669626</v>
      </c>
    </row>
    <row r="27" spans="1:17" s="133" customFormat="1" ht="18" customHeight="1">
      <c r="A27" s="463" t="s">
        <v>239</v>
      </c>
      <c r="B27" s="464">
        <v>95.5</v>
      </c>
      <c r="C27" s="465">
        <v>26.681</v>
      </c>
      <c r="D27" s="465">
        <f t="shared" si="8"/>
        <v>122.181</v>
      </c>
      <c r="E27" s="466">
        <f t="shared" si="9"/>
        <v>0.007883007271043676</v>
      </c>
      <c r="F27" s="467">
        <v>63.238</v>
      </c>
      <c r="G27" s="465">
        <v>43.262</v>
      </c>
      <c r="H27" s="465">
        <f t="shared" si="10"/>
        <v>106.5</v>
      </c>
      <c r="I27" s="468">
        <f t="shared" si="11"/>
        <v>0.14723943661971828</v>
      </c>
      <c r="J27" s="467">
        <v>852.102</v>
      </c>
      <c r="K27" s="465">
        <v>312.53399999999993</v>
      </c>
      <c r="L27" s="465">
        <f t="shared" si="12"/>
        <v>1164.636</v>
      </c>
      <c r="M27" s="468">
        <f t="shared" si="13"/>
        <v>0.007676207360525008</v>
      </c>
      <c r="N27" s="467">
        <v>587.787</v>
      </c>
      <c r="O27" s="465">
        <v>233.83800000000002</v>
      </c>
      <c r="P27" s="465">
        <f t="shared" si="14"/>
        <v>821.625</v>
      </c>
      <c r="Q27" s="469">
        <f t="shared" si="15"/>
        <v>0.41747877681424006</v>
      </c>
    </row>
    <row r="28" spans="1:17" s="133" customFormat="1" ht="18" customHeight="1">
      <c r="A28" s="463" t="s">
        <v>243</v>
      </c>
      <c r="B28" s="464">
        <v>109.198</v>
      </c>
      <c r="C28" s="465">
        <v>1.584</v>
      </c>
      <c r="D28" s="465">
        <f t="shared" si="8"/>
        <v>110.782</v>
      </c>
      <c r="E28" s="466">
        <f t="shared" si="9"/>
        <v>0.007147554132809198</v>
      </c>
      <c r="F28" s="467">
        <v>186.48899999999998</v>
      </c>
      <c r="G28" s="465">
        <v>4.048</v>
      </c>
      <c r="H28" s="465">
        <f t="shared" si="10"/>
        <v>190.53699999999998</v>
      </c>
      <c r="I28" s="468">
        <f t="shared" si="11"/>
        <v>-0.4185801182972335</v>
      </c>
      <c r="J28" s="467">
        <v>1326.025</v>
      </c>
      <c r="K28" s="465">
        <v>20.474999999999998</v>
      </c>
      <c r="L28" s="465">
        <f t="shared" si="12"/>
        <v>1346.5</v>
      </c>
      <c r="M28" s="468">
        <f t="shared" si="13"/>
        <v>0.008874887270311861</v>
      </c>
      <c r="N28" s="467">
        <v>1193.299</v>
      </c>
      <c r="O28" s="465">
        <v>38.995</v>
      </c>
      <c r="P28" s="465">
        <f t="shared" si="14"/>
        <v>1232.2939999999999</v>
      </c>
      <c r="Q28" s="469">
        <f t="shared" si="15"/>
        <v>0.09267755908898367</v>
      </c>
    </row>
    <row r="29" spans="1:17" s="133" customFormat="1" ht="18" customHeight="1">
      <c r="A29" s="463" t="s">
        <v>242</v>
      </c>
      <c r="B29" s="464">
        <v>70.016</v>
      </c>
      <c r="C29" s="465">
        <v>0.055</v>
      </c>
      <c r="D29" s="465">
        <f t="shared" si="8"/>
        <v>70.07100000000001</v>
      </c>
      <c r="E29" s="466">
        <f t="shared" si="9"/>
        <v>0.004520917347945274</v>
      </c>
      <c r="F29" s="467">
        <v>60.447</v>
      </c>
      <c r="G29" s="465">
        <v>0.25</v>
      </c>
      <c r="H29" s="465">
        <f t="shared" si="10"/>
        <v>60.697</v>
      </c>
      <c r="I29" s="468">
        <f t="shared" si="11"/>
        <v>0.15443926388454132</v>
      </c>
      <c r="J29" s="467">
        <v>536.4</v>
      </c>
      <c r="K29" s="465">
        <v>0.055</v>
      </c>
      <c r="L29" s="465">
        <f t="shared" si="12"/>
        <v>536.4549999999999</v>
      </c>
      <c r="M29" s="468">
        <f t="shared" si="13"/>
        <v>0.003535817044630634</v>
      </c>
      <c r="N29" s="467">
        <v>463.59</v>
      </c>
      <c r="O29" s="465">
        <v>0.6</v>
      </c>
      <c r="P29" s="465">
        <f t="shared" si="14"/>
        <v>464.19</v>
      </c>
      <c r="Q29" s="469">
        <f t="shared" si="15"/>
        <v>0.15567978629440526</v>
      </c>
    </row>
    <row r="30" spans="1:17" s="133" customFormat="1" ht="18" customHeight="1">
      <c r="A30" s="463" t="s">
        <v>263</v>
      </c>
      <c r="B30" s="464">
        <v>10.777000000000001</v>
      </c>
      <c r="C30" s="465">
        <v>58.615</v>
      </c>
      <c r="D30" s="465">
        <f t="shared" si="8"/>
        <v>69.392</v>
      </c>
      <c r="E30" s="466">
        <f t="shared" si="9"/>
        <v>0.00447710888396938</v>
      </c>
      <c r="F30" s="467">
        <v>4.218999999999999</v>
      </c>
      <c r="G30" s="465">
        <v>14.984000000000002</v>
      </c>
      <c r="H30" s="465">
        <f t="shared" si="10"/>
        <v>19.203000000000003</v>
      </c>
      <c r="I30" s="468">
        <f t="shared" si="11"/>
        <v>2.6136020413477055</v>
      </c>
      <c r="J30" s="467">
        <v>96.78199999999998</v>
      </c>
      <c r="K30" s="465">
        <v>284.22900000000004</v>
      </c>
      <c r="L30" s="465">
        <f t="shared" si="12"/>
        <v>381.011</v>
      </c>
      <c r="M30" s="468">
        <f t="shared" si="13"/>
        <v>0.002511273430188483</v>
      </c>
      <c r="N30" s="467">
        <v>150.11499999999998</v>
      </c>
      <c r="O30" s="465">
        <v>177.89499999999998</v>
      </c>
      <c r="P30" s="465">
        <f t="shared" si="14"/>
        <v>328.01</v>
      </c>
      <c r="Q30" s="469">
        <f t="shared" si="15"/>
        <v>0.1615834883082834</v>
      </c>
    </row>
    <row r="31" spans="1:17" s="133" customFormat="1" ht="18" customHeight="1">
      <c r="A31" s="463" t="s">
        <v>255</v>
      </c>
      <c r="B31" s="464">
        <v>68.04599999999999</v>
      </c>
      <c r="C31" s="465">
        <v>0.04</v>
      </c>
      <c r="D31" s="465">
        <f t="shared" si="8"/>
        <v>68.086</v>
      </c>
      <c r="E31" s="466">
        <f t="shared" si="9"/>
        <v>0.0043928469488404885</v>
      </c>
      <c r="F31" s="467">
        <v>65.654</v>
      </c>
      <c r="G31" s="465"/>
      <c r="H31" s="465">
        <f t="shared" si="10"/>
        <v>65.654</v>
      </c>
      <c r="I31" s="468">
        <f t="shared" si="11"/>
        <v>0.03704267828312058</v>
      </c>
      <c r="J31" s="467">
        <v>777.1399999999999</v>
      </c>
      <c r="K31" s="465">
        <v>5.585</v>
      </c>
      <c r="L31" s="465">
        <f t="shared" si="12"/>
        <v>782.7249999999999</v>
      </c>
      <c r="M31" s="468">
        <f t="shared" si="13"/>
        <v>0.005159001959639696</v>
      </c>
      <c r="N31" s="467">
        <v>594.16</v>
      </c>
      <c r="O31" s="465">
        <v>12.984</v>
      </c>
      <c r="P31" s="465">
        <f t="shared" si="14"/>
        <v>607.144</v>
      </c>
      <c r="Q31" s="469">
        <f t="shared" si="15"/>
        <v>0.28919169093328745</v>
      </c>
    </row>
    <row r="32" spans="1:17" s="133" customFormat="1" ht="18" customHeight="1">
      <c r="A32" s="463" t="s">
        <v>233</v>
      </c>
      <c r="B32" s="464">
        <v>54.62</v>
      </c>
      <c r="C32" s="465">
        <v>0</v>
      </c>
      <c r="D32" s="465">
        <f t="shared" si="8"/>
        <v>54.62</v>
      </c>
      <c r="E32" s="466">
        <f t="shared" si="9"/>
        <v>0.0035240328458958892</v>
      </c>
      <c r="F32" s="467">
        <v>59.818</v>
      </c>
      <c r="G32" s="465">
        <v>0.08</v>
      </c>
      <c r="H32" s="465">
        <f t="shared" si="10"/>
        <v>59.897999999999996</v>
      </c>
      <c r="I32" s="468">
        <f t="shared" si="11"/>
        <v>-0.08811646465658285</v>
      </c>
      <c r="J32" s="467">
        <v>670.96</v>
      </c>
      <c r="K32" s="465"/>
      <c r="L32" s="465">
        <f t="shared" si="12"/>
        <v>670.96</v>
      </c>
      <c r="M32" s="468">
        <f t="shared" si="13"/>
        <v>0.004422350065271776</v>
      </c>
      <c r="N32" s="467">
        <v>583.579</v>
      </c>
      <c r="O32" s="465">
        <v>0.088</v>
      </c>
      <c r="P32" s="465">
        <f t="shared" si="14"/>
        <v>583.6669999999999</v>
      </c>
      <c r="Q32" s="469">
        <f t="shared" si="15"/>
        <v>0.1495595947689352</v>
      </c>
    </row>
    <row r="33" spans="1:17" s="133" customFormat="1" ht="18" customHeight="1">
      <c r="A33" s="463" t="s">
        <v>256</v>
      </c>
      <c r="B33" s="464">
        <v>45.108</v>
      </c>
      <c r="C33" s="465">
        <v>0.14</v>
      </c>
      <c r="D33" s="465">
        <f t="shared" si="8"/>
        <v>45.248</v>
      </c>
      <c r="E33" s="466">
        <f t="shared" si="9"/>
        <v>0.002919359908661611</v>
      </c>
      <c r="F33" s="467">
        <v>40.259</v>
      </c>
      <c r="G33" s="465">
        <v>2.779</v>
      </c>
      <c r="H33" s="465">
        <f t="shared" si="10"/>
        <v>43.038</v>
      </c>
      <c r="I33" s="468">
        <f t="shared" si="11"/>
        <v>0.05134996979413553</v>
      </c>
      <c r="J33" s="467">
        <v>370.7749999999999</v>
      </c>
      <c r="K33" s="465">
        <v>15.895000000000003</v>
      </c>
      <c r="L33" s="465">
        <f t="shared" si="12"/>
        <v>386.6699999999999</v>
      </c>
      <c r="M33" s="468">
        <f t="shared" si="13"/>
        <v>0.0025485723437144348</v>
      </c>
      <c r="N33" s="467">
        <v>324.599</v>
      </c>
      <c r="O33" s="465">
        <v>67.32200000000002</v>
      </c>
      <c r="P33" s="465">
        <f t="shared" si="14"/>
        <v>391.921</v>
      </c>
      <c r="Q33" s="469">
        <f t="shared" si="15"/>
        <v>-0.013398108292232647</v>
      </c>
    </row>
    <row r="34" spans="1:17" s="133" customFormat="1" ht="18" customHeight="1">
      <c r="A34" s="463" t="s">
        <v>253</v>
      </c>
      <c r="B34" s="464">
        <v>41.897999999999996</v>
      </c>
      <c r="C34" s="465">
        <v>0</v>
      </c>
      <c r="D34" s="465">
        <f t="shared" si="8"/>
        <v>41.897999999999996</v>
      </c>
      <c r="E34" s="466">
        <f t="shared" si="9"/>
        <v>0.002703220947955803</v>
      </c>
      <c r="F34" s="467">
        <v>54.414</v>
      </c>
      <c r="G34" s="465"/>
      <c r="H34" s="465">
        <f t="shared" si="10"/>
        <v>54.414</v>
      </c>
      <c r="I34" s="468">
        <f t="shared" si="11"/>
        <v>-0.23001433454625653</v>
      </c>
      <c r="J34" s="467">
        <v>421.669</v>
      </c>
      <c r="K34" s="465"/>
      <c r="L34" s="465">
        <f t="shared" si="12"/>
        <v>421.669</v>
      </c>
      <c r="M34" s="468">
        <f t="shared" si="13"/>
        <v>0.002779253501957023</v>
      </c>
      <c r="N34" s="467">
        <v>377.54700000000014</v>
      </c>
      <c r="O34" s="465">
        <v>0.3</v>
      </c>
      <c r="P34" s="465">
        <f t="shared" si="14"/>
        <v>377.84700000000015</v>
      </c>
      <c r="Q34" s="469">
        <f t="shared" si="15"/>
        <v>0.11597816047235998</v>
      </c>
    </row>
    <row r="35" spans="1:17" s="133" customFormat="1" ht="18" customHeight="1">
      <c r="A35" s="463" t="s">
        <v>269</v>
      </c>
      <c r="B35" s="464">
        <v>30.025999999999996</v>
      </c>
      <c r="C35" s="465">
        <v>0.48</v>
      </c>
      <c r="D35" s="465">
        <f t="shared" si="8"/>
        <v>30.505999999999997</v>
      </c>
      <c r="E35" s="466">
        <f t="shared" si="9"/>
        <v>0.00196821944337056</v>
      </c>
      <c r="F35" s="467">
        <v>36.311</v>
      </c>
      <c r="G35" s="465">
        <v>0.55</v>
      </c>
      <c r="H35" s="465">
        <f t="shared" si="10"/>
        <v>36.861</v>
      </c>
      <c r="I35" s="468">
        <f t="shared" si="11"/>
        <v>-0.17240443829521723</v>
      </c>
      <c r="J35" s="467">
        <v>281.34999999999997</v>
      </c>
      <c r="K35" s="465">
        <v>11.787999999999998</v>
      </c>
      <c r="L35" s="465">
        <f t="shared" si="12"/>
        <v>293.138</v>
      </c>
      <c r="M35" s="468">
        <f t="shared" si="13"/>
        <v>0.0019320955845857244</v>
      </c>
      <c r="N35" s="467">
        <v>281.482</v>
      </c>
      <c r="O35" s="465">
        <v>6.408999999999998</v>
      </c>
      <c r="P35" s="465">
        <f t="shared" si="14"/>
        <v>287.891</v>
      </c>
      <c r="Q35" s="469">
        <f t="shared" si="15"/>
        <v>0.018225647901462638</v>
      </c>
    </row>
    <row r="36" spans="1:17" s="133" customFormat="1" ht="18" customHeight="1">
      <c r="A36" s="463" t="s">
        <v>247</v>
      </c>
      <c r="B36" s="464">
        <v>25.904</v>
      </c>
      <c r="C36" s="465">
        <v>0.264</v>
      </c>
      <c r="D36" s="465">
        <f t="shared" si="8"/>
        <v>26.168</v>
      </c>
      <c r="E36" s="466">
        <f t="shared" si="9"/>
        <v>0.001688335619029726</v>
      </c>
      <c r="F36" s="467">
        <v>39.034</v>
      </c>
      <c r="G36" s="465">
        <v>1.014</v>
      </c>
      <c r="H36" s="465">
        <f t="shared" si="10"/>
        <v>40.048</v>
      </c>
      <c r="I36" s="468">
        <f t="shared" si="11"/>
        <v>-0.34658409908110277</v>
      </c>
      <c r="J36" s="467">
        <v>257.107</v>
      </c>
      <c r="K36" s="465">
        <v>8.998000000000001</v>
      </c>
      <c r="L36" s="465">
        <f t="shared" si="12"/>
        <v>266.105</v>
      </c>
      <c r="M36" s="468">
        <f t="shared" si="13"/>
        <v>0.0017539189580886281</v>
      </c>
      <c r="N36" s="467">
        <v>345.6739999999999</v>
      </c>
      <c r="O36" s="465">
        <v>21.545</v>
      </c>
      <c r="P36" s="465">
        <f t="shared" si="14"/>
        <v>367.21899999999994</v>
      </c>
      <c r="Q36" s="469">
        <f t="shared" si="15"/>
        <v>-0.2753506762994288</v>
      </c>
    </row>
    <row r="37" spans="1:17" s="133" customFormat="1" ht="18" customHeight="1">
      <c r="A37" s="463" t="s">
        <v>244</v>
      </c>
      <c r="B37" s="464">
        <v>21.569000000000003</v>
      </c>
      <c r="C37" s="465">
        <v>0</v>
      </c>
      <c r="D37" s="465">
        <f aca="true" t="shared" si="24" ref="D37:D45">C37+B37</f>
        <v>21.569000000000003</v>
      </c>
      <c r="E37" s="466">
        <f aca="true" t="shared" si="25" ref="E37:E45">D37/$D$8</f>
        <v>0.0013916123114816631</v>
      </c>
      <c r="F37" s="467">
        <v>57.153999999999996</v>
      </c>
      <c r="G37" s="465"/>
      <c r="H37" s="465">
        <f aca="true" t="shared" si="26" ref="H37:H45">G37+F37</f>
        <v>57.153999999999996</v>
      </c>
      <c r="I37" s="468">
        <f aca="true" t="shared" si="27" ref="I37:I45">(D37/H37-1)</f>
        <v>-0.6226160898624767</v>
      </c>
      <c r="J37" s="467">
        <v>276.63800000000003</v>
      </c>
      <c r="K37" s="465">
        <v>11.104</v>
      </c>
      <c r="L37" s="465">
        <f aca="true" t="shared" si="28" ref="L37:L45">K37+J37</f>
        <v>287.742</v>
      </c>
      <c r="M37" s="468">
        <f aca="true" t="shared" si="29" ref="M37:M45">(L37/$L$8)</f>
        <v>0.001896530124718957</v>
      </c>
      <c r="N37" s="467">
        <v>544.2320000000001</v>
      </c>
      <c r="O37" s="465">
        <v>31.276000000000003</v>
      </c>
      <c r="P37" s="465">
        <f aca="true" t="shared" si="30" ref="P37:P45">O37+N37</f>
        <v>575.508</v>
      </c>
      <c r="Q37" s="469">
        <f aca="true" t="shared" si="31" ref="Q37:Q45">(L37/P37-1)</f>
        <v>-0.5000208511436852</v>
      </c>
    </row>
    <row r="38" spans="1:17" s="133" customFormat="1" ht="18" customHeight="1">
      <c r="A38" s="463" t="s">
        <v>262</v>
      </c>
      <c r="B38" s="464">
        <v>20.479</v>
      </c>
      <c r="C38" s="465">
        <v>0</v>
      </c>
      <c r="D38" s="465">
        <f t="shared" si="24"/>
        <v>20.479</v>
      </c>
      <c r="E38" s="466">
        <f t="shared" si="25"/>
        <v>0.0013212865003863403</v>
      </c>
      <c r="F38" s="467">
        <v>20.469</v>
      </c>
      <c r="G38" s="465"/>
      <c r="H38" s="465">
        <f t="shared" si="26"/>
        <v>20.469</v>
      </c>
      <c r="I38" s="468">
        <f t="shared" si="27"/>
        <v>0.0004885436513750729</v>
      </c>
      <c r="J38" s="467">
        <v>175.203</v>
      </c>
      <c r="K38" s="465">
        <v>3.922</v>
      </c>
      <c r="L38" s="465">
        <f t="shared" si="28"/>
        <v>179.125</v>
      </c>
      <c r="M38" s="468">
        <f t="shared" si="29"/>
        <v>0.0011806269456328348</v>
      </c>
      <c r="N38" s="467">
        <v>218.57900000000004</v>
      </c>
      <c r="O38" s="465">
        <v>0.633</v>
      </c>
      <c r="P38" s="465">
        <f t="shared" si="30"/>
        <v>219.21200000000005</v>
      </c>
      <c r="Q38" s="469">
        <f t="shared" si="31"/>
        <v>-0.18286863857818014</v>
      </c>
    </row>
    <row r="39" spans="1:17" s="133" customFormat="1" ht="18" customHeight="1">
      <c r="A39" s="463" t="s">
        <v>245</v>
      </c>
      <c r="B39" s="464">
        <v>8.844</v>
      </c>
      <c r="C39" s="465">
        <v>6.887999999999999</v>
      </c>
      <c r="D39" s="465">
        <f t="shared" si="24"/>
        <v>15.732</v>
      </c>
      <c r="E39" s="466">
        <f t="shared" si="25"/>
        <v>0.0010150143671115732</v>
      </c>
      <c r="F39" s="467">
        <v>9.111999999999998</v>
      </c>
      <c r="G39" s="465">
        <v>3.0780000000000003</v>
      </c>
      <c r="H39" s="465">
        <f t="shared" si="26"/>
        <v>12.189999999999998</v>
      </c>
      <c r="I39" s="468">
        <f t="shared" si="27"/>
        <v>0.2905660377358492</v>
      </c>
      <c r="J39" s="467">
        <v>99.87099999999997</v>
      </c>
      <c r="K39" s="465">
        <v>52.971999999999966</v>
      </c>
      <c r="L39" s="465">
        <f t="shared" si="28"/>
        <v>152.84299999999993</v>
      </c>
      <c r="M39" s="468">
        <f t="shared" si="29"/>
        <v>0.0010074002191283141</v>
      </c>
      <c r="N39" s="467">
        <v>191.162</v>
      </c>
      <c r="O39" s="465">
        <v>36.06600000000002</v>
      </c>
      <c r="P39" s="465">
        <f t="shared" si="30"/>
        <v>227.228</v>
      </c>
      <c r="Q39" s="469">
        <f t="shared" si="31"/>
        <v>-0.32735842413787064</v>
      </c>
    </row>
    <row r="40" spans="1:17" s="133" customFormat="1" ht="18" customHeight="1">
      <c r="A40" s="463" t="s">
        <v>258</v>
      </c>
      <c r="B40" s="464">
        <v>13.687999999999999</v>
      </c>
      <c r="C40" s="465">
        <v>0.268</v>
      </c>
      <c r="D40" s="465">
        <f t="shared" si="24"/>
        <v>13.956</v>
      </c>
      <c r="E40" s="466">
        <f t="shared" si="25"/>
        <v>0.000900428458391121</v>
      </c>
      <c r="F40" s="467">
        <v>13.533</v>
      </c>
      <c r="G40" s="465"/>
      <c r="H40" s="465">
        <f t="shared" si="26"/>
        <v>13.533</v>
      </c>
      <c r="I40" s="468">
        <f t="shared" si="27"/>
        <v>0.031256927510529886</v>
      </c>
      <c r="J40" s="467">
        <v>102.37100000000001</v>
      </c>
      <c r="K40" s="465">
        <v>0.40700000000000003</v>
      </c>
      <c r="L40" s="465">
        <f t="shared" si="28"/>
        <v>102.778</v>
      </c>
      <c r="M40" s="468">
        <f t="shared" si="29"/>
        <v>0.0006774178714208039</v>
      </c>
      <c r="N40" s="467">
        <v>84.093</v>
      </c>
      <c r="O40" s="465">
        <v>0.67</v>
      </c>
      <c r="P40" s="465">
        <f t="shared" si="30"/>
        <v>84.763</v>
      </c>
      <c r="Q40" s="469">
        <f t="shared" si="31"/>
        <v>0.21253377063105372</v>
      </c>
    </row>
    <row r="41" spans="1:17" s="133" customFormat="1" ht="18" customHeight="1">
      <c r="A41" s="463" t="s">
        <v>270</v>
      </c>
      <c r="B41" s="464">
        <v>11.733</v>
      </c>
      <c r="C41" s="465">
        <v>0.15</v>
      </c>
      <c r="D41" s="465">
        <f t="shared" si="24"/>
        <v>11.883000000000001</v>
      </c>
      <c r="E41" s="466">
        <f t="shared" si="25"/>
        <v>0.0007666803791245122</v>
      </c>
      <c r="F41" s="467">
        <v>14.139999999999999</v>
      </c>
      <c r="G41" s="465"/>
      <c r="H41" s="465">
        <f t="shared" si="26"/>
        <v>14.139999999999999</v>
      </c>
      <c r="I41" s="468">
        <f t="shared" si="27"/>
        <v>-0.1596181046676095</v>
      </c>
      <c r="J41" s="467">
        <v>103.644</v>
      </c>
      <c r="K41" s="465">
        <v>2.4250000000000003</v>
      </c>
      <c r="L41" s="465">
        <f t="shared" si="28"/>
        <v>106.069</v>
      </c>
      <c r="M41" s="468">
        <f t="shared" si="29"/>
        <v>0.000699109110935543</v>
      </c>
      <c r="N41" s="467">
        <v>76.44000000000001</v>
      </c>
      <c r="O41" s="465">
        <v>1.1050000000000002</v>
      </c>
      <c r="P41" s="465">
        <f t="shared" si="30"/>
        <v>77.54500000000002</v>
      </c>
      <c r="Q41" s="469">
        <f t="shared" si="31"/>
        <v>0.3678380295312398</v>
      </c>
    </row>
    <row r="42" spans="1:17" s="133" customFormat="1" ht="18" customHeight="1">
      <c r="A42" s="463" t="s">
        <v>266</v>
      </c>
      <c r="B42" s="464">
        <v>0</v>
      </c>
      <c r="C42" s="465">
        <v>9.117</v>
      </c>
      <c r="D42" s="465">
        <f t="shared" si="24"/>
        <v>9.117</v>
      </c>
      <c r="E42" s="466">
        <f t="shared" si="25"/>
        <v>0.0005882205685835376</v>
      </c>
      <c r="F42" s="467">
        <v>3.007</v>
      </c>
      <c r="G42" s="465">
        <v>16.022</v>
      </c>
      <c r="H42" s="465">
        <f t="shared" si="26"/>
        <v>19.029</v>
      </c>
      <c r="I42" s="468">
        <f t="shared" si="27"/>
        <v>-0.5208891691628567</v>
      </c>
      <c r="J42" s="467">
        <v>23.860999999999997</v>
      </c>
      <c r="K42" s="465">
        <v>148.303</v>
      </c>
      <c r="L42" s="465">
        <f t="shared" si="28"/>
        <v>172.164</v>
      </c>
      <c r="M42" s="468">
        <f t="shared" si="29"/>
        <v>0.0011347464478321358</v>
      </c>
      <c r="N42" s="467">
        <v>33.21</v>
      </c>
      <c r="O42" s="465">
        <v>194.79699999999997</v>
      </c>
      <c r="P42" s="465">
        <f t="shared" si="30"/>
        <v>228.00699999999998</v>
      </c>
      <c r="Q42" s="469">
        <f t="shared" si="31"/>
        <v>-0.2449179191866916</v>
      </c>
    </row>
    <row r="43" spans="1:17" s="133" customFormat="1" ht="18" customHeight="1">
      <c r="A43" s="463" t="s">
        <v>249</v>
      </c>
      <c r="B43" s="464">
        <v>7.276000000000001</v>
      </c>
      <c r="C43" s="465">
        <v>0.1</v>
      </c>
      <c r="D43" s="465">
        <f t="shared" si="24"/>
        <v>7.376</v>
      </c>
      <c r="E43" s="466">
        <f t="shared" si="25"/>
        <v>0.00047589282810926546</v>
      </c>
      <c r="F43" s="467">
        <v>8.985</v>
      </c>
      <c r="G43" s="465">
        <v>0.38</v>
      </c>
      <c r="H43" s="465">
        <f t="shared" si="26"/>
        <v>9.365</v>
      </c>
      <c r="I43" s="468">
        <f t="shared" si="27"/>
        <v>-0.21238654564869197</v>
      </c>
      <c r="J43" s="467">
        <v>87.09300000000002</v>
      </c>
      <c r="K43" s="465">
        <v>4.421999999999999</v>
      </c>
      <c r="L43" s="465">
        <f t="shared" si="28"/>
        <v>91.51500000000001</v>
      </c>
      <c r="M43" s="468">
        <f t="shared" si="29"/>
        <v>0.0006031825536892611</v>
      </c>
      <c r="N43" s="467">
        <v>105.43400000000003</v>
      </c>
      <c r="O43" s="465">
        <v>9.779999999999994</v>
      </c>
      <c r="P43" s="465">
        <f t="shared" si="30"/>
        <v>115.21400000000003</v>
      </c>
      <c r="Q43" s="469">
        <f t="shared" si="31"/>
        <v>-0.20569548839550755</v>
      </c>
    </row>
    <row r="44" spans="1:17" s="133" customFormat="1" ht="18" customHeight="1">
      <c r="A44" s="463" t="s">
        <v>271</v>
      </c>
      <c r="B44" s="464">
        <v>6.836</v>
      </c>
      <c r="C44" s="465">
        <v>0.1</v>
      </c>
      <c r="D44" s="465">
        <f t="shared" si="24"/>
        <v>6.936</v>
      </c>
      <c r="E44" s="466">
        <f t="shared" si="25"/>
        <v>0.0004475044273001444</v>
      </c>
      <c r="F44" s="467">
        <v>11.777999999999999</v>
      </c>
      <c r="G44" s="465">
        <v>0.2</v>
      </c>
      <c r="H44" s="465">
        <f t="shared" si="26"/>
        <v>11.977999999999998</v>
      </c>
      <c r="I44" s="468">
        <f t="shared" si="27"/>
        <v>-0.42093838704291187</v>
      </c>
      <c r="J44" s="467">
        <v>75.977</v>
      </c>
      <c r="K44" s="465">
        <v>6.269</v>
      </c>
      <c r="L44" s="465">
        <f t="shared" si="28"/>
        <v>82.24600000000001</v>
      </c>
      <c r="M44" s="468">
        <f t="shared" si="29"/>
        <v>0.0005420898465904711</v>
      </c>
      <c r="N44" s="467">
        <v>57.48000000000002</v>
      </c>
      <c r="O44" s="465">
        <v>4.486</v>
      </c>
      <c r="P44" s="465">
        <f t="shared" si="30"/>
        <v>61.966000000000015</v>
      </c>
      <c r="Q44" s="469">
        <f t="shared" si="31"/>
        <v>0.3272762482651774</v>
      </c>
    </row>
    <row r="45" spans="1:17" s="133" customFormat="1" ht="18" customHeight="1">
      <c r="A45" s="463" t="s">
        <v>241</v>
      </c>
      <c r="B45" s="464">
        <v>6.334</v>
      </c>
      <c r="C45" s="465">
        <v>0</v>
      </c>
      <c r="D45" s="465">
        <f t="shared" si="24"/>
        <v>6.334</v>
      </c>
      <c r="E45" s="466">
        <f t="shared" si="25"/>
        <v>0.00040866393346584696</v>
      </c>
      <c r="F45" s="467">
        <v>10.690999999999999</v>
      </c>
      <c r="G45" s="465"/>
      <c r="H45" s="465">
        <f t="shared" si="26"/>
        <v>10.690999999999999</v>
      </c>
      <c r="I45" s="468">
        <f t="shared" si="27"/>
        <v>-0.4075390515386774</v>
      </c>
      <c r="J45" s="467">
        <v>150.924</v>
      </c>
      <c r="K45" s="465">
        <v>0.02</v>
      </c>
      <c r="L45" s="465">
        <f t="shared" si="28"/>
        <v>150.94400000000002</v>
      </c>
      <c r="M45" s="468">
        <f t="shared" si="29"/>
        <v>0.000994883760958005</v>
      </c>
      <c r="N45" s="467">
        <v>85.78699999999999</v>
      </c>
      <c r="O45" s="465">
        <v>0.34</v>
      </c>
      <c r="P45" s="465">
        <f t="shared" si="30"/>
        <v>86.127</v>
      </c>
      <c r="Q45" s="469">
        <f t="shared" si="31"/>
        <v>0.7525746862191882</v>
      </c>
    </row>
    <row r="46" spans="1:17" s="133" customFormat="1" ht="18" customHeight="1">
      <c r="A46" s="463" t="s">
        <v>267</v>
      </c>
      <c r="B46" s="464">
        <v>5.186999999999999</v>
      </c>
      <c r="C46" s="465">
        <v>0.32</v>
      </c>
      <c r="D46" s="465">
        <f aca="true" t="shared" si="32" ref="D46:D52">C46+B46</f>
        <v>5.507</v>
      </c>
      <c r="E46" s="466">
        <f aca="true" t="shared" si="33" ref="E46:E52">D46/$D$8</f>
        <v>0.000355306643763249</v>
      </c>
      <c r="F46" s="467">
        <v>6.693</v>
      </c>
      <c r="G46" s="465"/>
      <c r="H46" s="465">
        <f aca="true" t="shared" si="34" ref="H46:H52">G46+F46</f>
        <v>6.693</v>
      </c>
      <c r="I46" s="468">
        <f aca="true" t="shared" si="35" ref="I46:I52">(D46/H46-1)</f>
        <v>-0.1772000597639325</v>
      </c>
      <c r="J46" s="467">
        <v>49.051</v>
      </c>
      <c r="K46" s="465">
        <v>5.582</v>
      </c>
      <c r="L46" s="465">
        <f aca="true" t="shared" si="36" ref="L46:L52">K46+J46</f>
        <v>54.633</v>
      </c>
      <c r="M46" s="468">
        <f aca="true" t="shared" si="37" ref="M46:M52">(L46/$L$8)</f>
        <v>0.0003600903945331956</v>
      </c>
      <c r="N46" s="467">
        <v>88.657</v>
      </c>
      <c r="O46" s="465">
        <v>2.528</v>
      </c>
      <c r="P46" s="465">
        <f aca="true" t="shared" si="38" ref="P46:P52">O46+N46</f>
        <v>91.185</v>
      </c>
      <c r="Q46" s="469">
        <f aca="true" t="shared" si="39" ref="Q46:Q52">(L46/P46-1)</f>
        <v>-0.4008554038493173</v>
      </c>
    </row>
    <row r="47" spans="1:17" s="133" customFormat="1" ht="18" customHeight="1">
      <c r="A47" s="463" t="s">
        <v>268</v>
      </c>
      <c r="B47" s="464">
        <v>4.757</v>
      </c>
      <c r="C47" s="465">
        <v>0.55</v>
      </c>
      <c r="D47" s="465">
        <f t="shared" si="32"/>
        <v>5.3069999999999995</v>
      </c>
      <c r="E47" s="466">
        <f t="shared" si="33"/>
        <v>0.0003424028252136485</v>
      </c>
      <c r="F47" s="467">
        <v>0.45199999999999996</v>
      </c>
      <c r="G47" s="465"/>
      <c r="H47" s="465">
        <f t="shared" si="34"/>
        <v>0.45199999999999996</v>
      </c>
      <c r="I47" s="468">
        <f t="shared" si="35"/>
        <v>10.741150442477876</v>
      </c>
      <c r="J47" s="467">
        <v>16.333</v>
      </c>
      <c r="K47" s="465">
        <v>2.6759999999999997</v>
      </c>
      <c r="L47" s="465">
        <f t="shared" si="36"/>
        <v>19.008999999999997</v>
      </c>
      <c r="M47" s="468">
        <f t="shared" si="37"/>
        <v>0.00012528981219558718</v>
      </c>
      <c r="N47" s="467">
        <v>9.722999999999999</v>
      </c>
      <c r="O47" s="465">
        <v>7.7399999999999975</v>
      </c>
      <c r="P47" s="465">
        <f t="shared" si="38"/>
        <v>17.462999999999997</v>
      </c>
      <c r="Q47" s="469">
        <f t="shared" si="39"/>
        <v>0.08853003493099698</v>
      </c>
    </row>
    <row r="48" spans="1:17" s="133" customFormat="1" ht="18" customHeight="1">
      <c r="A48" s="463" t="s">
        <v>272</v>
      </c>
      <c r="B48" s="464">
        <v>4.52</v>
      </c>
      <c r="C48" s="465">
        <v>0.044</v>
      </c>
      <c r="D48" s="465">
        <f t="shared" si="32"/>
        <v>4.563999999999999</v>
      </c>
      <c r="E48" s="466">
        <f t="shared" si="33"/>
        <v>0.00029446513930188274</v>
      </c>
      <c r="F48" s="467">
        <v>10.786999999999999</v>
      </c>
      <c r="G48" s="465">
        <v>6.044</v>
      </c>
      <c r="H48" s="465">
        <f t="shared" si="34"/>
        <v>16.831</v>
      </c>
      <c r="I48" s="468">
        <f t="shared" si="35"/>
        <v>-0.7288336997207534</v>
      </c>
      <c r="J48" s="467">
        <v>51.13099999999999</v>
      </c>
      <c r="K48" s="465">
        <v>4.238999999999999</v>
      </c>
      <c r="L48" s="465">
        <f t="shared" si="36"/>
        <v>55.36999999999999</v>
      </c>
      <c r="M48" s="468">
        <f t="shared" si="37"/>
        <v>0.00036494801942604354</v>
      </c>
      <c r="N48" s="467">
        <v>128.06100000000004</v>
      </c>
      <c r="O48" s="465">
        <v>38.354</v>
      </c>
      <c r="P48" s="465">
        <f t="shared" si="38"/>
        <v>166.41500000000002</v>
      </c>
      <c r="Q48" s="469">
        <f t="shared" si="39"/>
        <v>-0.6672775891596312</v>
      </c>
    </row>
    <row r="49" spans="1:17" s="133" customFormat="1" ht="18" customHeight="1">
      <c r="A49" s="463" t="s">
        <v>259</v>
      </c>
      <c r="B49" s="464">
        <v>4.072</v>
      </c>
      <c r="C49" s="465">
        <v>0.015</v>
      </c>
      <c r="D49" s="465">
        <f t="shared" si="32"/>
        <v>4.087</v>
      </c>
      <c r="E49" s="466">
        <f t="shared" si="33"/>
        <v>0.0002636895320610857</v>
      </c>
      <c r="F49" s="467">
        <v>5.664000000000001</v>
      </c>
      <c r="G49" s="465"/>
      <c r="H49" s="465">
        <f t="shared" si="34"/>
        <v>5.664000000000001</v>
      </c>
      <c r="I49" s="468">
        <f t="shared" si="35"/>
        <v>-0.27842514124293793</v>
      </c>
      <c r="J49" s="467">
        <v>45.31000000000001</v>
      </c>
      <c r="K49" s="465">
        <v>0.36500000000000005</v>
      </c>
      <c r="L49" s="465">
        <f t="shared" si="36"/>
        <v>45.67500000000001</v>
      </c>
      <c r="M49" s="468">
        <f t="shared" si="37"/>
        <v>0.0003010475128640879</v>
      </c>
      <c r="N49" s="467">
        <v>33.802</v>
      </c>
      <c r="O49" s="465">
        <v>0.8740000000000001</v>
      </c>
      <c r="P49" s="465">
        <f t="shared" si="38"/>
        <v>34.676</v>
      </c>
      <c r="Q49" s="469">
        <f t="shared" si="39"/>
        <v>0.31719344791786863</v>
      </c>
    </row>
    <row r="50" spans="1:17" s="133" customFormat="1" ht="18" customHeight="1">
      <c r="A50" s="463" t="s">
        <v>254</v>
      </c>
      <c r="B50" s="464">
        <v>1.788</v>
      </c>
      <c r="C50" s="465">
        <v>2.054</v>
      </c>
      <c r="D50" s="465">
        <f t="shared" si="32"/>
        <v>3.8419999999999996</v>
      </c>
      <c r="E50" s="466">
        <f t="shared" si="33"/>
        <v>0.0002478823543378251</v>
      </c>
      <c r="F50" s="467">
        <v>1.564</v>
      </c>
      <c r="G50" s="465">
        <v>11.043000000000001</v>
      </c>
      <c r="H50" s="465">
        <f t="shared" si="34"/>
        <v>12.607000000000001</v>
      </c>
      <c r="I50" s="468">
        <f t="shared" si="35"/>
        <v>-0.6952486713730468</v>
      </c>
      <c r="J50" s="467">
        <v>1368.1689999999992</v>
      </c>
      <c r="K50" s="465">
        <v>17.12</v>
      </c>
      <c r="L50" s="465">
        <f t="shared" si="36"/>
        <v>1385.288999999999</v>
      </c>
      <c r="M50" s="468">
        <f t="shared" si="37"/>
        <v>0.009130548616266646</v>
      </c>
      <c r="N50" s="467">
        <v>103.225</v>
      </c>
      <c r="O50" s="465">
        <v>51.30100000000001</v>
      </c>
      <c r="P50" s="465">
        <f t="shared" si="38"/>
        <v>154.526</v>
      </c>
      <c r="Q50" s="469">
        <f t="shared" si="39"/>
        <v>7.964763211368954</v>
      </c>
    </row>
    <row r="51" spans="1:17" s="133" customFormat="1" ht="18" customHeight="1">
      <c r="A51" s="463" t="s">
        <v>261</v>
      </c>
      <c r="B51" s="464">
        <v>2.291</v>
      </c>
      <c r="C51" s="465">
        <v>0.4</v>
      </c>
      <c r="D51" s="465">
        <f t="shared" si="32"/>
        <v>2.691</v>
      </c>
      <c r="E51" s="466">
        <f t="shared" si="33"/>
        <v>0.00017362087858487435</v>
      </c>
      <c r="F51" s="467">
        <v>3.1510000000000002</v>
      </c>
      <c r="G51" s="465">
        <v>5.854</v>
      </c>
      <c r="H51" s="465">
        <f t="shared" si="34"/>
        <v>9.005</v>
      </c>
      <c r="I51" s="468">
        <f t="shared" si="35"/>
        <v>-0.7011660188784009</v>
      </c>
      <c r="J51" s="467">
        <v>30.215000000000003</v>
      </c>
      <c r="K51" s="465">
        <v>6.981</v>
      </c>
      <c r="L51" s="465">
        <f t="shared" si="36"/>
        <v>37.196000000000005</v>
      </c>
      <c r="M51" s="468">
        <f t="shared" si="37"/>
        <v>0.00024516175782140364</v>
      </c>
      <c r="N51" s="467">
        <v>92.18899999999998</v>
      </c>
      <c r="O51" s="465">
        <v>23.813999999999997</v>
      </c>
      <c r="P51" s="465">
        <f t="shared" si="38"/>
        <v>116.00299999999997</v>
      </c>
      <c r="Q51" s="469">
        <f t="shared" si="39"/>
        <v>-0.6793531201779264</v>
      </c>
    </row>
    <row r="52" spans="1:17" s="133" customFormat="1" ht="18" customHeight="1" thickBot="1">
      <c r="A52" s="470" t="s">
        <v>273</v>
      </c>
      <c r="B52" s="471">
        <v>1486.0710000000004</v>
      </c>
      <c r="C52" s="472">
        <v>865.817999999999</v>
      </c>
      <c r="D52" s="472">
        <f t="shared" si="32"/>
        <v>2351.888999999999</v>
      </c>
      <c r="E52" s="473">
        <f t="shared" si="33"/>
        <v>0.1517417445240065</v>
      </c>
      <c r="F52" s="474">
        <v>1585.8559999999993</v>
      </c>
      <c r="G52" s="472">
        <v>1052.5069999999996</v>
      </c>
      <c r="H52" s="472">
        <f t="shared" si="34"/>
        <v>2638.362999999999</v>
      </c>
      <c r="I52" s="475">
        <f t="shared" si="35"/>
        <v>-0.10858020674183189</v>
      </c>
      <c r="J52" s="474">
        <v>13382.73099999999</v>
      </c>
      <c r="K52" s="472">
        <v>8179.3100000002</v>
      </c>
      <c r="L52" s="472">
        <f t="shared" si="36"/>
        <v>21562.04100000019</v>
      </c>
      <c r="M52" s="475">
        <f t="shared" si="37"/>
        <v>0.14211710597314825</v>
      </c>
      <c r="N52" s="474">
        <v>13735.315000000024</v>
      </c>
      <c r="O52" s="472">
        <v>7783.161600000114</v>
      </c>
      <c r="P52" s="472">
        <f t="shared" si="38"/>
        <v>21518.47660000014</v>
      </c>
      <c r="Q52" s="476">
        <f t="shared" si="39"/>
        <v>0.002024511344824953</v>
      </c>
    </row>
    <row r="53" ht="9.75" customHeight="1" thickTop="1">
      <c r="A53" s="105"/>
    </row>
    <row r="54" ht="13.5" customHeight="1">
      <c r="A54" s="105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3:Q65536 I53:I65536 I3 Q3">
    <cfRule type="cellIs" priority="4" dxfId="93" operator="lessThan" stopIfTrue="1">
      <formula>0</formula>
    </cfRule>
  </conditionalFormatting>
  <conditionalFormatting sqref="I8:I52 Q8:Q52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0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10.7109375" style="112" customWidth="1"/>
    <col min="4" max="4" width="9.7109375" style="112" customWidth="1"/>
    <col min="5" max="5" width="10.140625" style="112" customWidth="1"/>
    <col min="6" max="6" width="12.8515625" style="112" customWidth="1"/>
    <col min="7" max="7" width="9.421875" style="112" bestFit="1" customWidth="1"/>
    <col min="8" max="8" width="9.28125" style="112" bestFit="1" customWidth="1"/>
    <col min="9" max="9" width="10.7109375" style="112" bestFit="1" customWidth="1"/>
    <col min="10" max="10" width="8.57421875" style="112" customWidth="1"/>
    <col min="11" max="11" width="10.421875" style="112" customWidth="1"/>
    <col min="12" max="12" width="12.8515625" style="112" customWidth="1"/>
    <col min="13" max="13" width="11.140625" style="112" customWidth="1"/>
    <col min="14" max="15" width="11.140625" style="112" bestFit="1" customWidth="1"/>
    <col min="16" max="16" width="8.57421875" style="112" customWidth="1"/>
    <col min="17" max="17" width="10.28125" style="112" customWidth="1"/>
    <col min="18" max="18" width="11.140625" style="112" bestFit="1" customWidth="1"/>
    <col min="19" max="19" width="9.42187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65" t="s">
        <v>58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7"/>
    </row>
    <row r="4" spans="1:25" ht="16.5" customHeight="1" thickBot="1">
      <c r="A4" s="676" t="s">
        <v>42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</row>
    <row r="5" spans="1:25" s="164" customFormat="1" ht="15.75" customHeight="1" thickBot="1" thickTop="1">
      <c r="A5" s="612" t="s">
        <v>57</v>
      </c>
      <c r="B5" s="682" t="s">
        <v>34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33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125" customFormat="1" ht="26.25" customHeight="1">
      <c r="A6" s="613"/>
      <c r="B6" s="671" t="s">
        <v>151</v>
      </c>
      <c r="C6" s="672"/>
      <c r="D6" s="672"/>
      <c r="E6" s="672"/>
      <c r="F6" s="672"/>
      <c r="G6" s="668" t="s">
        <v>32</v>
      </c>
      <c r="H6" s="671" t="s">
        <v>152</v>
      </c>
      <c r="I6" s="672"/>
      <c r="J6" s="672"/>
      <c r="K6" s="672"/>
      <c r="L6" s="672"/>
      <c r="M6" s="679" t="s">
        <v>31</v>
      </c>
      <c r="N6" s="671" t="s">
        <v>153</v>
      </c>
      <c r="O6" s="672"/>
      <c r="P6" s="672"/>
      <c r="Q6" s="672"/>
      <c r="R6" s="672"/>
      <c r="S6" s="668" t="s">
        <v>32</v>
      </c>
      <c r="T6" s="671" t="s">
        <v>154</v>
      </c>
      <c r="U6" s="672"/>
      <c r="V6" s="672"/>
      <c r="W6" s="672"/>
      <c r="X6" s="672"/>
      <c r="Y6" s="673" t="s">
        <v>31</v>
      </c>
    </row>
    <row r="7" spans="1:25" s="125" customFormat="1" ht="26.25" customHeight="1">
      <c r="A7" s="614"/>
      <c r="B7" s="660" t="s">
        <v>20</v>
      </c>
      <c r="C7" s="661"/>
      <c r="D7" s="662" t="s">
        <v>19</v>
      </c>
      <c r="E7" s="661"/>
      <c r="F7" s="663" t="s">
        <v>15</v>
      </c>
      <c r="G7" s="669"/>
      <c r="H7" s="660" t="s">
        <v>20</v>
      </c>
      <c r="I7" s="661"/>
      <c r="J7" s="662" t="s">
        <v>19</v>
      </c>
      <c r="K7" s="661"/>
      <c r="L7" s="663" t="s">
        <v>15</v>
      </c>
      <c r="M7" s="680"/>
      <c r="N7" s="660" t="s">
        <v>20</v>
      </c>
      <c r="O7" s="661"/>
      <c r="P7" s="662" t="s">
        <v>19</v>
      </c>
      <c r="Q7" s="661"/>
      <c r="R7" s="663" t="s">
        <v>15</v>
      </c>
      <c r="S7" s="669"/>
      <c r="T7" s="660" t="s">
        <v>20</v>
      </c>
      <c r="U7" s="661"/>
      <c r="V7" s="662" t="s">
        <v>19</v>
      </c>
      <c r="W7" s="661"/>
      <c r="X7" s="663" t="s">
        <v>15</v>
      </c>
      <c r="Y7" s="674"/>
    </row>
    <row r="8" spans="1:25" s="160" customFormat="1" ht="21" customHeight="1" thickBot="1">
      <c r="A8" s="615"/>
      <c r="B8" s="163" t="s">
        <v>17</v>
      </c>
      <c r="C8" s="161" t="s">
        <v>16</v>
      </c>
      <c r="D8" s="162" t="s">
        <v>17</v>
      </c>
      <c r="E8" s="161" t="s">
        <v>16</v>
      </c>
      <c r="F8" s="664"/>
      <c r="G8" s="670"/>
      <c r="H8" s="163" t="s">
        <v>17</v>
      </c>
      <c r="I8" s="161" t="s">
        <v>16</v>
      </c>
      <c r="J8" s="162" t="s">
        <v>17</v>
      </c>
      <c r="K8" s="161" t="s">
        <v>16</v>
      </c>
      <c r="L8" s="664"/>
      <c r="M8" s="681"/>
      <c r="N8" s="163" t="s">
        <v>17</v>
      </c>
      <c r="O8" s="161" t="s">
        <v>16</v>
      </c>
      <c r="P8" s="162" t="s">
        <v>17</v>
      </c>
      <c r="Q8" s="161" t="s">
        <v>16</v>
      </c>
      <c r="R8" s="664"/>
      <c r="S8" s="670"/>
      <c r="T8" s="163" t="s">
        <v>17</v>
      </c>
      <c r="U8" s="161" t="s">
        <v>16</v>
      </c>
      <c r="V8" s="162" t="s">
        <v>17</v>
      </c>
      <c r="W8" s="161" t="s">
        <v>16</v>
      </c>
      <c r="X8" s="664"/>
      <c r="Y8" s="675"/>
    </row>
    <row r="9" spans="1:25" s="153" customFormat="1" ht="18" customHeight="1" thickBot="1" thickTop="1">
      <c r="A9" s="159" t="s">
        <v>22</v>
      </c>
      <c r="B9" s="157">
        <f>B10+B35+B52+B68+B90+B98</f>
        <v>495497</v>
      </c>
      <c r="C9" s="156">
        <f>C10+C35+C52+C68+C90+C98</f>
        <v>503349</v>
      </c>
      <c r="D9" s="155">
        <f>D10+D35+D52+D68+D90+D98</f>
        <v>1690</v>
      </c>
      <c r="E9" s="156">
        <f>E10+E35+E52+E68+E90+E98</f>
        <v>1889</v>
      </c>
      <c r="F9" s="155">
        <f aca="true" t="shared" si="0" ref="F9:F51">SUM(B9:E9)</f>
        <v>1002425</v>
      </c>
      <c r="G9" s="158">
        <f aca="true" t="shared" si="1" ref="G9:G51">F9/$F$9</f>
        <v>1</v>
      </c>
      <c r="H9" s="157">
        <f>H10+H35+H52+H68+H90+H98</f>
        <v>446293</v>
      </c>
      <c r="I9" s="156">
        <f>I10+I35+I52+I68+I90+I98</f>
        <v>461697</v>
      </c>
      <c r="J9" s="155">
        <f>J10+J35+J52+J68+J90+J98</f>
        <v>5238</v>
      </c>
      <c r="K9" s="156">
        <f>K10+K35+K52+K68+K90+K98</f>
        <v>5793</v>
      </c>
      <c r="L9" s="155">
        <f aca="true" t="shared" si="2" ref="L9:L51">SUM(H9:K9)</f>
        <v>919021</v>
      </c>
      <c r="M9" s="325">
        <f aca="true" t="shared" si="3" ref="M9:M50">IF(ISERROR(F9/L9-1),"         /0",(F9/L9-1))</f>
        <v>0.09075309486943173</v>
      </c>
      <c r="N9" s="157">
        <f>N10+N35+N52+N68+N90+N98</f>
        <v>4937567</v>
      </c>
      <c r="O9" s="156">
        <f>O10+O35+O52+O68+O90+O98</f>
        <v>4751451</v>
      </c>
      <c r="P9" s="155">
        <f>P10+P35+P52+P68+P90+P98</f>
        <v>19254</v>
      </c>
      <c r="Q9" s="156">
        <f>Q10+Q35+Q52+Q68+Q90+Q98</f>
        <v>14490</v>
      </c>
      <c r="R9" s="155">
        <f aca="true" t="shared" si="4" ref="R9:R51">SUM(N9:Q9)</f>
        <v>9722762</v>
      </c>
      <c r="S9" s="158">
        <f aca="true" t="shared" si="5" ref="S9:S51">R9/$R$9</f>
        <v>1</v>
      </c>
      <c r="T9" s="157">
        <f>T10+T35+T52+T68+T90+T98</f>
        <v>4522936</v>
      </c>
      <c r="U9" s="156">
        <f>U10+U35+U52+U68+U90+U98</f>
        <v>4416686</v>
      </c>
      <c r="V9" s="155">
        <f>V10+V35+V52+V68+V90+V98</f>
        <v>43590</v>
      </c>
      <c r="W9" s="156">
        <f>W10+W35+W52+W68+W90+W98</f>
        <v>47778</v>
      </c>
      <c r="X9" s="155">
        <f aca="true" t="shared" si="6" ref="X9:X51">SUM(T9:W9)</f>
        <v>9030990</v>
      </c>
      <c r="Y9" s="154">
        <f aca="true" t="shared" si="7" ref="Y9:Y50">IF(ISERROR(R9/X9-1),"         /0",(R9/X9-1))</f>
        <v>0.07659979692148933</v>
      </c>
    </row>
    <row r="10" spans="1:25" s="145" customFormat="1" ht="19.5" customHeight="1">
      <c r="A10" s="152" t="s">
        <v>56</v>
      </c>
      <c r="B10" s="149">
        <f>SUM(B11:B34)</f>
        <v>132053</v>
      </c>
      <c r="C10" s="148">
        <f>SUM(C11:C34)</f>
        <v>135226</v>
      </c>
      <c r="D10" s="147">
        <f>SUM(D11:D34)</f>
        <v>756</v>
      </c>
      <c r="E10" s="148">
        <f>SUM(E11:E34)</f>
        <v>837</v>
      </c>
      <c r="F10" s="147">
        <f t="shared" si="0"/>
        <v>268872</v>
      </c>
      <c r="G10" s="150">
        <f t="shared" si="1"/>
        <v>0.26822156271042724</v>
      </c>
      <c r="H10" s="149">
        <f>SUM(H11:H34)</f>
        <v>126061</v>
      </c>
      <c r="I10" s="148">
        <f>SUM(I11:I34)</f>
        <v>130124</v>
      </c>
      <c r="J10" s="147">
        <f>SUM(J11:J34)</f>
        <v>147</v>
      </c>
      <c r="K10" s="148">
        <f>SUM(K11:K34)</f>
        <v>128</v>
      </c>
      <c r="L10" s="147">
        <f t="shared" si="2"/>
        <v>256460</v>
      </c>
      <c r="M10" s="151">
        <f t="shared" si="3"/>
        <v>0.04839741090228489</v>
      </c>
      <c r="N10" s="149">
        <f>SUM(N11:N34)</f>
        <v>1468698</v>
      </c>
      <c r="O10" s="148">
        <f>SUM(O11:O34)</f>
        <v>1403981</v>
      </c>
      <c r="P10" s="147">
        <f>SUM(P11:P34)</f>
        <v>1708</v>
      </c>
      <c r="Q10" s="148">
        <f>SUM(Q11:Q34)</f>
        <v>2350</v>
      </c>
      <c r="R10" s="147">
        <f t="shared" si="4"/>
        <v>2876737</v>
      </c>
      <c r="S10" s="150">
        <f t="shared" si="5"/>
        <v>0.2958765215069545</v>
      </c>
      <c r="T10" s="149">
        <f>SUM(T11:T34)</f>
        <v>1359121</v>
      </c>
      <c r="U10" s="148">
        <f>SUM(U11:U34)</f>
        <v>1336692</v>
      </c>
      <c r="V10" s="147">
        <f>SUM(V11:V34)</f>
        <v>691</v>
      </c>
      <c r="W10" s="148">
        <f>SUM(W11:W34)</f>
        <v>393</v>
      </c>
      <c r="X10" s="147">
        <f t="shared" si="6"/>
        <v>2696897</v>
      </c>
      <c r="Y10" s="146">
        <f t="shared" si="7"/>
        <v>0.06668404466318134</v>
      </c>
    </row>
    <row r="11" spans="1:25" ht="19.5" customHeight="1">
      <c r="A11" s="342" t="s">
        <v>274</v>
      </c>
      <c r="B11" s="343">
        <v>20420</v>
      </c>
      <c r="C11" s="344">
        <v>21573</v>
      </c>
      <c r="D11" s="345">
        <v>542</v>
      </c>
      <c r="E11" s="344">
        <v>465</v>
      </c>
      <c r="F11" s="345">
        <f t="shared" si="0"/>
        <v>43000</v>
      </c>
      <c r="G11" s="346">
        <f t="shared" si="1"/>
        <v>0.042895977255156245</v>
      </c>
      <c r="H11" s="343">
        <v>25216</v>
      </c>
      <c r="I11" s="344">
        <v>23086</v>
      </c>
      <c r="J11" s="345">
        <v>127</v>
      </c>
      <c r="K11" s="344">
        <v>115</v>
      </c>
      <c r="L11" s="345">
        <f t="shared" si="2"/>
        <v>48544</v>
      </c>
      <c r="M11" s="347">
        <f t="shared" si="3"/>
        <v>-0.11420566908371788</v>
      </c>
      <c r="N11" s="343">
        <v>229645</v>
      </c>
      <c r="O11" s="344">
        <v>216081</v>
      </c>
      <c r="P11" s="345">
        <v>791</v>
      </c>
      <c r="Q11" s="344">
        <v>830</v>
      </c>
      <c r="R11" s="345">
        <f t="shared" si="4"/>
        <v>447347</v>
      </c>
      <c r="S11" s="346">
        <f t="shared" si="5"/>
        <v>0.04601027979498007</v>
      </c>
      <c r="T11" s="343">
        <v>249914</v>
      </c>
      <c r="U11" s="344">
        <v>237435</v>
      </c>
      <c r="V11" s="345">
        <v>154</v>
      </c>
      <c r="W11" s="344">
        <v>312</v>
      </c>
      <c r="X11" s="345">
        <f t="shared" si="6"/>
        <v>487815</v>
      </c>
      <c r="Y11" s="348">
        <f t="shared" si="7"/>
        <v>-0.0829576786281685</v>
      </c>
    </row>
    <row r="12" spans="1:25" ht="19.5" customHeight="1">
      <c r="A12" s="349" t="s">
        <v>275</v>
      </c>
      <c r="B12" s="350">
        <v>9125</v>
      </c>
      <c r="C12" s="351">
        <v>9862</v>
      </c>
      <c r="D12" s="352">
        <v>0</v>
      </c>
      <c r="E12" s="351">
        <v>1</v>
      </c>
      <c r="F12" s="352">
        <f t="shared" si="0"/>
        <v>18988</v>
      </c>
      <c r="G12" s="353">
        <f t="shared" si="1"/>
        <v>0.01894206549118388</v>
      </c>
      <c r="H12" s="350">
        <v>10311</v>
      </c>
      <c r="I12" s="351">
        <v>10651</v>
      </c>
      <c r="J12" s="352"/>
      <c r="K12" s="351"/>
      <c r="L12" s="352">
        <f t="shared" si="2"/>
        <v>20962</v>
      </c>
      <c r="M12" s="354">
        <f t="shared" si="3"/>
        <v>-0.094170403587444</v>
      </c>
      <c r="N12" s="350">
        <v>99746</v>
      </c>
      <c r="O12" s="351">
        <v>104546</v>
      </c>
      <c r="P12" s="352">
        <v>2</v>
      </c>
      <c r="Q12" s="351">
        <v>1</v>
      </c>
      <c r="R12" s="352">
        <f t="shared" si="4"/>
        <v>204295</v>
      </c>
      <c r="S12" s="353">
        <f t="shared" si="5"/>
        <v>0.02101203341190497</v>
      </c>
      <c r="T12" s="350">
        <v>120297</v>
      </c>
      <c r="U12" s="351">
        <v>119279</v>
      </c>
      <c r="V12" s="352">
        <v>14</v>
      </c>
      <c r="W12" s="351">
        <v>2</v>
      </c>
      <c r="X12" s="352">
        <f t="shared" si="6"/>
        <v>239592</v>
      </c>
      <c r="Y12" s="355">
        <f t="shared" si="7"/>
        <v>-0.14732127950849783</v>
      </c>
    </row>
    <row r="13" spans="1:25" ht="19.5" customHeight="1">
      <c r="A13" s="349" t="s">
        <v>276</v>
      </c>
      <c r="B13" s="350">
        <v>9331</v>
      </c>
      <c r="C13" s="351">
        <v>9064</v>
      </c>
      <c r="D13" s="352">
        <v>0</v>
      </c>
      <c r="E13" s="351">
        <v>0</v>
      </c>
      <c r="F13" s="352">
        <f t="shared" si="0"/>
        <v>18395</v>
      </c>
      <c r="G13" s="353">
        <f t="shared" si="1"/>
        <v>0.018350500037409283</v>
      </c>
      <c r="H13" s="350">
        <v>7991</v>
      </c>
      <c r="I13" s="351">
        <v>7862</v>
      </c>
      <c r="J13" s="352"/>
      <c r="K13" s="351"/>
      <c r="L13" s="352">
        <f t="shared" si="2"/>
        <v>15853</v>
      </c>
      <c r="M13" s="354">
        <f t="shared" si="3"/>
        <v>0.16034819907903874</v>
      </c>
      <c r="N13" s="350">
        <v>84833</v>
      </c>
      <c r="O13" s="351">
        <v>75788</v>
      </c>
      <c r="P13" s="352">
        <v>127</v>
      </c>
      <c r="Q13" s="351">
        <v>376</v>
      </c>
      <c r="R13" s="352">
        <f t="shared" si="4"/>
        <v>161124</v>
      </c>
      <c r="S13" s="353">
        <f t="shared" si="5"/>
        <v>0.016571834217478532</v>
      </c>
      <c r="T13" s="350">
        <v>83624</v>
      </c>
      <c r="U13" s="351">
        <v>83515</v>
      </c>
      <c r="V13" s="352">
        <v>105</v>
      </c>
      <c r="W13" s="351">
        <v>0</v>
      </c>
      <c r="X13" s="352">
        <f t="shared" si="6"/>
        <v>167244</v>
      </c>
      <c r="Y13" s="355">
        <f t="shared" si="7"/>
        <v>-0.03659324101313055</v>
      </c>
    </row>
    <row r="14" spans="1:25" ht="19.5" customHeight="1">
      <c r="A14" s="349" t="s">
        <v>277</v>
      </c>
      <c r="B14" s="350">
        <v>9222</v>
      </c>
      <c r="C14" s="351">
        <v>7832</v>
      </c>
      <c r="D14" s="352">
        <v>0</v>
      </c>
      <c r="E14" s="351">
        <v>36</v>
      </c>
      <c r="F14" s="352">
        <f t="shared" si="0"/>
        <v>17090</v>
      </c>
      <c r="G14" s="353">
        <f t="shared" si="1"/>
        <v>0.01704865700675861</v>
      </c>
      <c r="H14" s="350">
        <v>9293</v>
      </c>
      <c r="I14" s="351">
        <v>7050</v>
      </c>
      <c r="J14" s="352">
        <v>0</v>
      </c>
      <c r="K14" s="351">
        <v>0</v>
      </c>
      <c r="L14" s="352">
        <f t="shared" si="2"/>
        <v>16343</v>
      </c>
      <c r="M14" s="354">
        <f t="shared" si="3"/>
        <v>0.045707642415713234</v>
      </c>
      <c r="N14" s="350">
        <v>105233</v>
      </c>
      <c r="O14" s="351">
        <v>80381</v>
      </c>
      <c r="P14" s="352">
        <v>0</v>
      </c>
      <c r="Q14" s="351">
        <v>44</v>
      </c>
      <c r="R14" s="352">
        <f t="shared" si="4"/>
        <v>185658</v>
      </c>
      <c r="S14" s="353">
        <f t="shared" si="5"/>
        <v>0.019095191263552476</v>
      </c>
      <c r="T14" s="350">
        <v>88053</v>
      </c>
      <c r="U14" s="351">
        <v>77277</v>
      </c>
      <c r="V14" s="352">
        <v>0</v>
      </c>
      <c r="W14" s="351">
        <v>0</v>
      </c>
      <c r="X14" s="352">
        <f t="shared" si="6"/>
        <v>165330</v>
      </c>
      <c r="Y14" s="355">
        <f t="shared" si="7"/>
        <v>0.12295409181636718</v>
      </c>
    </row>
    <row r="15" spans="1:25" ht="19.5" customHeight="1">
      <c r="A15" s="349" t="s">
        <v>278</v>
      </c>
      <c r="B15" s="350">
        <v>7104</v>
      </c>
      <c r="C15" s="351">
        <v>8085</v>
      </c>
      <c r="D15" s="352">
        <v>0</v>
      </c>
      <c r="E15" s="351">
        <v>0</v>
      </c>
      <c r="F15" s="352">
        <f t="shared" si="0"/>
        <v>15189</v>
      </c>
      <c r="G15" s="353">
        <f t="shared" si="1"/>
        <v>0.015152255779734145</v>
      </c>
      <c r="H15" s="350">
        <v>7176</v>
      </c>
      <c r="I15" s="351">
        <v>7019</v>
      </c>
      <c r="J15" s="352"/>
      <c r="K15" s="351"/>
      <c r="L15" s="352">
        <f t="shared" si="2"/>
        <v>14195</v>
      </c>
      <c r="M15" s="354">
        <f t="shared" si="3"/>
        <v>0.07002465656921442</v>
      </c>
      <c r="N15" s="350">
        <v>76569</v>
      </c>
      <c r="O15" s="351">
        <v>78207</v>
      </c>
      <c r="P15" s="352"/>
      <c r="Q15" s="351"/>
      <c r="R15" s="352">
        <f t="shared" si="4"/>
        <v>154776</v>
      </c>
      <c r="S15" s="353">
        <f t="shared" si="5"/>
        <v>0.015918933323679014</v>
      </c>
      <c r="T15" s="350">
        <v>77212</v>
      </c>
      <c r="U15" s="351">
        <v>79688</v>
      </c>
      <c r="V15" s="352">
        <v>154</v>
      </c>
      <c r="W15" s="351"/>
      <c r="X15" s="352">
        <f t="shared" si="6"/>
        <v>157054</v>
      </c>
      <c r="Y15" s="355">
        <f t="shared" si="7"/>
        <v>-0.01450456530874733</v>
      </c>
    </row>
    <row r="16" spans="1:25" ht="19.5" customHeight="1">
      <c r="A16" s="349" t="s">
        <v>279</v>
      </c>
      <c r="B16" s="350">
        <v>7159</v>
      </c>
      <c r="C16" s="351">
        <v>7230</v>
      </c>
      <c r="D16" s="352">
        <v>2</v>
      </c>
      <c r="E16" s="351">
        <v>49</v>
      </c>
      <c r="F16" s="352">
        <f>SUM(B16:E16)</f>
        <v>14440</v>
      </c>
      <c r="G16" s="353">
        <f>F16/$F$9</f>
        <v>0.014405067710801307</v>
      </c>
      <c r="H16" s="350">
        <v>7064</v>
      </c>
      <c r="I16" s="351">
        <v>7949</v>
      </c>
      <c r="J16" s="352"/>
      <c r="K16" s="351"/>
      <c r="L16" s="352">
        <f>SUM(H16:K16)</f>
        <v>15013</v>
      </c>
      <c r="M16" s="354">
        <f>IF(ISERROR(F16/L16-1),"         /0",(F16/L16-1))</f>
        <v>-0.038166922000932524</v>
      </c>
      <c r="N16" s="350">
        <v>80087</v>
      </c>
      <c r="O16" s="351">
        <v>78530</v>
      </c>
      <c r="P16" s="352">
        <v>121</v>
      </c>
      <c r="Q16" s="351">
        <v>113</v>
      </c>
      <c r="R16" s="352">
        <f>SUM(N16:Q16)</f>
        <v>158851</v>
      </c>
      <c r="S16" s="353">
        <f>R16/$R$9</f>
        <v>0.016338052911302366</v>
      </c>
      <c r="T16" s="350">
        <v>79699</v>
      </c>
      <c r="U16" s="351">
        <v>83140</v>
      </c>
      <c r="V16" s="352">
        <v>1</v>
      </c>
      <c r="W16" s="351">
        <v>2</v>
      </c>
      <c r="X16" s="352">
        <f>SUM(T16:W16)</f>
        <v>162842</v>
      </c>
      <c r="Y16" s="355">
        <f>IF(ISERROR(R16/X16-1),"         /0",(R16/X16-1))</f>
        <v>-0.024508419203890908</v>
      </c>
    </row>
    <row r="17" spans="1:25" ht="19.5" customHeight="1">
      <c r="A17" s="349" t="s">
        <v>280</v>
      </c>
      <c r="B17" s="350">
        <v>5499</v>
      </c>
      <c r="C17" s="351">
        <v>5977</v>
      </c>
      <c r="D17" s="352">
        <v>181</v>
      </c>
      <c r="E17" s="351">
        <v>180</v>
      </c>
      <c r="F17" s="352">
        <f>SUM(B17:E17)</f>
        <v>11837</v>
      </c>
      <c r="G17" s="353">
        <f>F17/$F$9</f>
        <v>0.011808364715564755</v>
      </c>
      <c r="H17" s="350">
        <v>6109</v>
      </c>
      <c r="I17" s="351">
        <v>6690</v>
      </c>
      <c r="J17" s="352"/>
      <c r="K17" s="351"/>
      <c r="L17" s="352">
        <f>SUM(H17:K17)</f>
        <v>12799</v>
      </c>
      <c r="M17" s="354">
        <f>IF(ISERROR(F17/L17-1),"         /0",(F17/L17-1))</f>
        <v>-0.07516212204078443</v>
      </c>
      <c r="N17" s="350">
        <v>64640</v>
      </c>
      <c r="O17" s="351">
        <v>71370</v>
      </c>
      <c r="P17" s="352">
        <v>260</v>
      </c>
      <c r="Q17" s="351">
        <v>324</v>
      </c>
      <c r="R17" s="352">
        <f>SUM(N17:Q17)</f>
        <v>136594</v>
      </c>
      <c r="S17" s="353">
        <f>R17/$R$9</f>
        <v>0.01404888857713477</v>
      </c>
      <c r="T17" s="350">
        <v>73056</v>
      </c>
      <c r="U17" s="351">
        <v>76613</v>
      </c>
      <c r="V17" s="352"/>
      <c r="W17" s="351"/>
      <c r="X17" s="352">
        <f>SUM(T17:W17)</f>
        <v>149669</v>
      </c>
      <c r="Y17" s="355">
        <f>IF(ISERROR(R17/X17-1),"         /0",(R17/X17-1))</f>
        <v>-0.08735943983055938</v>
      </c>
    </row>
    <row r="18" spans="1:25" ht="19.5" customHeight="1">
      <c r="A18" s="349" t="s">
        <v>281</v>
      </c>
      <c r="B18" s="350">
        <v>4453</v>
      </c>
      <c r="C18" s="351">
        <v>4933</v>
      </c>
      <c r="D18" s="352">
        <v>0</v>
      </c>
      <c r="E18" s="351">
        <v>0</v>
      </c>
      <c r="F18" s="352">
        <f>SUM(B18:E18)</f>
        <v>9386</v>
      </c>
      <c r="G18" s="353">
        <f>F18/$F$9</f>
        <v>0.009363294012020849</v>
      </c>
      <c r="H18" s="350">
        <v>4089</v>
      </c>
      <c r="I18" s="351">
        <v>4686</v>
      </c>
      <c r="J18" s="352"/>
      <c r="K18" s="351"/>
      <c r="L18" s="352">
        <f>SUM(H18:K18)</f>
        <v>8775</v>
      </c>
      <c r="M18" s="354">
        <f>IF(ISERROR(F18/L18-1),"         /0",(F18/L18-1))</f>
        <v>0.06962962962962971</v>
      </c>
      <c r="N18" s="350">
        <v>43637</v>
      </c>
      <c r="O18" s="351">
        <v>50183</v>
      </c>
      <c r="P18" s="352"/>
      <c r="Q18" s="351">
        <v>50</v>
      </c>
      <c r="R18" s="352">
        <f>SUM(N18:Q18)</f>
        <v>93870</v>
      </c>
      <c r="S18" s="353">
        <f>R18/$R$9</f>
        <v>0.009654663973056216</v>
      </c>
      <c r="T18" s="350">
        <v>50223</v>
      </c>
      <c r="U18" s="351">
        <v>51127</v>
      </c>
      <c r="V18" s="352">
        <v>8</v>
      </c>
      <c r="W18" s="351">
        <v>3</v>
      </c>
      <c r="X18" s="352">
        <f>SUM(T18:W18)</f>
        <v>101361</v>
      </c>
      <c r="Y18" s="355">
        <f>IF(ISERROR(R18/X18-1),"         /0",(R18/X18-1))</f>
        <v>-0.0739041643235564</v>
      </c>
    </row>
    <row r="19" spans="1:25" ht="19.5" customHeight="1">
      <c r="A19" s="349" t="s">
        <v>282</v>
      </c>
      <c r="B19" s="350">
        <v>3876</v>
      </c>
      <c r="C19" s="351">
        <v>4607</v>
      </c>
      <c r="D19" s="352">
        <v>1</v>
      </c>
      <c r="E19" s="351">
        <v>0</v>
      </c>
      <c r="F19" s="352">
        <f t="shared" si="0"/>
        <v>8484</v>
      </c>
      <c r="G19" s="353">
        <f t="shared" si="1"/>
        <v>0.008463476070528967</v>
      </c>
      <c r="H19" s="350">
        <v>4690</v>
      </c>
      <c r="I19" s="351">
        <v>6235</v>
      </c>
      <c r="J19" s="352"/>
      <c r="K19" s="351"/>
      <c r="L19" s="352">
        <f t="shared" si="2"/>
        <v>10925</v>
      </c>
      <c r="M19" s="354">
        <f t="shared" si="3"/>
        <v>-0.22343249427917622</v>
      </c>
      <c r="N19" s="350">
        <v>51219</v>
      </c>
      <c r="O19" s="351">
        <v>60491</v>
      </c>
      <c r="P19" s="352">
        <v>7</v>
      </c>
      <c r="Q19" s="351">
        <v>0</v>
      </c>
      <c r="R19" s="352">
        <f t="shared" si="4"/>
        <v>111717</v>
      </c>
      <c r="S19" s="353">
        <f t="shared" si="5"/>
        <v>0.01149025348969768</v>
      </c>
      <c r="T19" s="350">
        <v>68585</v>
      </c>
      <c r="U19" s="351">
        <v>67118</v>
      </c>
      <c r="V19" s="352">
        <v>1</v>
      </c>
      <c r="W19" s="351">
        <v>0</v>
      </c>
      <c r="X19" s="352">
        <f t="shared" si="6"/>
        <v>135704</v>
      </c>
      <c r="Y19" s="355">
        <f t="shared" si="7"/>
        <v>-0.17675971231503862</v>
      </c>
    </row>
    <row r="20" spans="1:25" ht="19.5" customHeight="1">
      <c r="A20" s="349" t="s">
        <v>283</v>
      </c>
      <c r="B20" s="350">
        <v>4157</v>
      </c>
      <c r="C20" s="351">
        <v>3972</v>
      </c>
      <c r="D20" s="352">
        <v>0</v>
      </c>
      <c r="E20" s="351">
        <v>9</v>
      </c>
      <c r="F20" s="352">
        <f aca="true" t="shared" si="8" ref="F20:F26">SUM(B20:E20)</f>
        <v>8138</v>
      </c>
      <c r="G20" s="353">
        <f aca="true" t="shared" si="9" ref="G20:G26">F20/$F$9</f>
        <v>0.00811831309075492</v>
      </c>
      <c r="H20" s="350">
        <v>5189</v>
      </c>
      <c r="I20" s="351">
        <v>4471</v>
      </c>
      <c r="J20" s="352"/>
      <c r="K20" s="351"/>
      <c r="L20" s="352">
        <f aca="true" t="shared" si="10" ref="L20:L26">SUM(H20:K20)</f>
        <v>9660</v>
      </c>
      <c r="M20" s="354">
        <f aca="true" t="shared" si="11" ref="M20:M26">IF(ISERROR(F20/L20-1),"         /0",(F20/L20-1))</f>
        <v>-0.1575569358178054</v>
      </c>
      <c r="N20" s="350">
        <v>53858</v>
      </c>
      <c r="O20" s="351">
        <v>46324</v>
      </c>
      <c r="P20" s="352">
        <v>2</v>
      </c>
      <c r="Q20" s="351">
        <v>15</v>
      </c>
      <c r="R20" s="352">
        <f aca="true" t="shared" si="12" ref="R20:R26">SUM(N20:Q20)</f>
        <v>100199</v>
      </c>
      <c r="S20" s="353">
        <f aca="true" t="shared" si="13" ref="S20:S26">R20/$R$9</f>
        <v>0.010305610689637368</v>
      </c>
      <c r="T20" s="350">
        <v>44915</v>
      </c>
      <c r="U20" s="351">
        <v>41677</v>
      </c>
      <c r="V20" s="352">
        <v>10</v>
      </c>
      <c r="W20" s="351">
        <v>0</v>
      </c>
      <c r="X20" s="352">
        <f aca="true" t="shared" si="14" ref="X20:X26">SUM(T20:W20)</f>
        <v>86602</v>
      </c>
      <c r="Y20" s="355">
        <f aca="true" t="shared" si="15" ref="Y20:Y26">IF(ISERROR(R20/X20-1),"         /0",(R20/X20-1))</f>
        <v>0.15700561187963324</v>
      </c>
    </row>
    <row r="21" spans="1:25" ht="19.5" customHeight="1">
      <c r="A21" s="349" t="s">
        <v>284</v>
      </c>
      <c r="B21" s="350">
        <v>3802</v>
      </c>
      <c r="C21" s="351">
        <v>3968</v>
      </c>
      <c r="D21" s="352">
        <v>0</v>
      </c>
      <c r="E21" s="351">
        <v>0</v>
      </c>
      <c r="F21" s="352">
        <f>SUM(B21:E21)</f>
        <v>7770</v>
      </c>
      <c r="G21" s="353">
        <f>F21/$F$9</f>
        <v>0.007751203331920094</v>
      </c>
      <c r="H21" s="350">
        <v>3207</v>
      </c>
      <c r="I21" s="351">
        <v>3583</v>
      </c>
      <c r="J21" s="352"/>
      <c r="K21" s="351"/>
      <c r="L21" s="352">
        <f>SUM(H21:K21)</f>
        <v>6790</v>
      </c>
      <c r="M21" s="354">
        <f>IF(ISERROR(F21/L21-1),"         /0",(F21/L21-1))</f>
        <v>0.14432989690721643</v>
      </c>
      <c r="N21" s="350">
        <v>39267</v>
      </c>
      <c r="O21" s="351">
        <v>37649</v>
      </c>
      <c r="P21" s="352"/>
      <c r="Q21" s="351">
        <v>0</v>
      </c>
      <c r="R21" s="352">
        <f>SUM(N21:Q21)</f>
        <v>76916</v>
      </c>
      <c r="S21" s="353">
        <f>R21/$R$9</f>
        <v>0.00791092078567798</v>
      </c>
      <c r="T21" s="350">
        <v>26125</v>
      </c>
      <c r="U21" s="351">
        <v>26761</v>
      </c>
      <c r="V21" s="352"/>
      <c r="W21" s="351"/>
      <c r="X21" s="352">
        <f>SUM(T21:W21)</f>
        <v>52886</v>
      </c>
      <c r="Y21" s="355">
        <f>IF(ISERROR(R21/X21-1),"         /0",(R21/X21-1))</f>
        <v>0.4543735582195667</v>
      </c>
    </row>
    <row r="22" spans="1:25" ht="19.5" customHeight="1">
      <c r="A22" s="349" t="s">
        <v>285</v>
      </c>
      <c r="B22" s="350">
        <v>3293</v>
      </c>
      <c r="C22" s="351">
        <v>3467</v>
      </c>
      <c r="D22" s="352">
        <v>0</v>
      </c>
      <c r="E22" s="351">
        <v>0</v>
      </c>
      <c r="F22" s="352">
        <f t="shared" si="8"/>
        <v>6760</v>
      </c>
      <c r="G22" s="353">
        <f t="shared" si="9"/>
        <v>0.0067436466568571215</v>
      </c>
      <c r="H22" s="350">
        <v>3209</v>
      </c>
      <c r="I22" s="351">
        <v>3323</v>
      </c>
      <c r="J22" s="352"/>
      <c r="K22" s="351"/>
      <c r="L22" s="352">
        <f t="shared" si="10"/>
        <v>6532</v>
      </c>
      <c r="M22" s="354">
        <f t="shared" si="11"/>
        <v>0.03490508266993264</v>
      </c>
      <c r="N22" s="350">
        <v>33255</v>
      </c>
      <c r="O22" s="351">
        <v>32494</v>
      </c>
      <c r="P22" s="352"/>
      <c r="Q22" s="351"/>
      <c r="R22" s="352">
        <f t="shared" si="12"/>
        <v>65749</v>
      </c>
      <c r="S22" s="353">
        <f t="shared" si="13"/>
        <v>0.006762378838441175</v>
      </c>
      <c r="T22" s="350">
        <v>29770</v>
      </c>
      <c r="U22" s="351">
        <v>31167</v>
      </c>
      <c r="V22" s="352">
        <v>118</v>
      </c>
      <c r="W22" s="351">
        <v>0</v>
      </c>
      <c r="X22" s="352">
        <f t="shared" si="14"/>
        <v>61055</v>
      </c>
      <c r="Y22" s="355">
        <f t="shared" si="15"/>
        <v>0.07688150028662677</v>
      </c>
    </row>
    <row r="23" spans="1:25" ht="19.5" customHeight="1">
      <c r="A23" s="349" t="s">
        <v>286</v>
      </c>
      <c r="B23" s="350">
        <v>3039</v>
      </c>
      <c r="C23" s="351">
        <v>3381</v>
      </c>
      <c r="D23" s="352">
        <v>0</v>
      </c>
      <c r="E23" s="351">
        <v>0</v>
      </c>
      <c r="F23" s="352">
        <f t="shared" si="8"/>
        <v>6420</v>
      </c>
      <c r="G23" s="353">
        <f t="shared" si="9"/>
        <v>0.006404469162281467</v>
      </c>
      <c r="H23" s="350">
        <v>1568</v>
      </c>
      <c r="I23" s="351">
        <v>1711</v>
      </c>
      <c r="J23" s="352"/>
      <c r="K23" s="351"/>
      <c r="L23" s="352">
        <f t="shared" si="10"/>
        <v>3279</v>
      </c>
      <c r="M23" s="354">
        <f t="shared" si="11"/>
        <v>0.9579139981701739</v>
      </c>
      <c r="N23" s="350">
        <v>29912</v>
      </c>
      <c r="O23" s="351">
        <v>26473</v>
      </c>
      <c r="P23" s="352"/>
      <c r="Q23" s="351"/>
      <c r="R23" s="352">
        <f t="shared" si="12"/>
        <v>56385</v>
      </c>
      <c r="S23" s="353">
        <f t="shared" si="13"/>
        <v>0.0057992780240841025</v>
      </c>
      <c r="T23" s="350">
        <v>29532</v>
      </c>
      <c r="U23" s="351">
        <v>26566</v>
      </c>
      <c r="V23" s="352"/>
      <c r="W23" s="351"/>
      <c r="X23" s="352">
        <f t="shared" si="14"/>
        <v>56098</v>
      </c>
      <c r="Y23" s="355">
        <f t="shared" si="15"/>
        <v>0.005116046917893691</v>
      </c>
    </row>
    <row r="24" spans="1:25" ht="19.5" customHeight="1">
      <c r="A24" s="349" t="s">
        <v>287</v>
      </c>
      <c r="B24" s="350">
        <v>3010</v>
      </c>
      <c r="C24" s="351">
        <v>3033</v>
      </c>
      <c r="D24" s="352">
        <v>0</v>
      </c>
      <c r="E24" s="351">
        <v>0</v>
      </c>
      <c r="F24" s="352">
        <f t="shared" si="8"/>
        <v>6043</v>
      </c>
      <c r="G24" s="353">
        <f t="shared" si="9"/>
        <v>0.006028381175649051</v>
      </c>
      <c r="H24" s="350">
        <v>2227</v>
      </c>
      <c r="I24" s="351">
        <v>2250</v>
      </c>
      <c r="J24" s="352"/>
      <c r="K24" s="351"/>
      <c r="L24" s="352">
        <f t="shared" si="10"/>
        <v>4477</v>
      </c>
      <c r="M24" s="354">
        <f t="shared" si="11"/>
        <v>0.34978780433325896</v>
      </c>
      <c r="N24" s="350">
        <v>28892</v>
      </c>
      <c r="O24" s="351">
        <v>26486</v>
      </c>
      <c r="P24" s="352">
        <v>210</v>
      </c>
      <c r="Q24" s="351">
        <v>240</v>
      </c>
      <c r="R24" s="352">
        <f t="shared" si="12"/>
        <v>55828</v>
      </c>
      <c r="S24" s="353">
        <f t="shared" si="13"/>
        <v>0.0057419897761561995</v>
      </c>
      <c r="T24" s="350">
        <v>22779</v>
      </c>
      <c r="U24" s="351">
        <v>21947</v>
      </c>
      <c r="V24" s="352">
        <v>0</v>
      </c>
      <c r="W24" s="351">
        <v>0</v>
      </c>
      <c r="X24" s="352">
        <f t="shared" si="14"/>
        <v>44726</v>
      </c>
      <c r="Y24" s="355">
        <f t="shared" si="15"/>
        <v>0.24822251039663734</v>
      </c>
    </row>
    <row r="25" spans="1:25" ht="19.5" customHeight="1">
      <c r="A25" s="349" t="s">
        <v>288</v>
      </c>
      <c r="B25" s="350">
        <v>2668</v>
      </c>
      <c r="C25" s="351">
        <v>2249</v>
      </c>
      <c r="D25" s="352">
        <v>0</v>
      </c>
      <c r="E25" s="351">
        <v>0</v>
      </c>
      <c r="F25" s="352">
        <f t="shared" si="8"/>
        <v>4917</v>
      </c>
      <c r="G25" s="353">
        <f t="shared" si="9"/>
        <v>0.004905105120083797</v>
      </c>
      <c r="H25" s="350">
        <v>2600</v>
      </c>
      <c r="I25" s="351">
        <v>2404</v>
      </c>
      <c r="J25" s="352"/>
      <c r="K25" s="351"/>
      <c r="L25" s="352">
        <f t="shared" si="10"/>
        <v>5004</v>
      </c>
      <c r="M25" s="354">
        <f t="shared" si="11"/>
        <v>-0.017386091127098324</v>
      </c>
      <c r="N25" s="350">
        <v>32491</v>
      </c>
      <c r="O25" s="351">
        <v>28722</v>
      </c>
      <c r="P25" s="352">
        <v>1</v>
      </c>
      <c r="Q25" s="351"/>
      <c r="R25" s="352">
        <f t="shared" si="12"/>
        <v>61214</v>
      </c>
      <c r="S25" s="353">
        <f t="shared" si="13"/>
        <v>0.006295947591846844</v>
      </c>
      <c r="T25" s="350">
        <v>27235</v>
      </c>
      <c r="U25" s="351">
        <v>25465</v>
      </c>
      <c r="V25" s="352"/>
      <c r="W25" s="351">
        <v>0</v>
      </c>
      <c r="X25" s="352">
        <f t="shared" si="14"/>
        <v>52700</v>
      </c>
      <c r="Y25" s="355">
        <f t="shared" si="15"/>
        <v>0.16155597722960158</v>
      </c>
    </row>
    <row r="26" spans="1:25" ht="19.5" customHeight="1">
      <c r="A26" s="349" t="s">
        <v>289</v>
      </c>
      <c r="B26" s="350">
        <v>2475</v>
      </c>
      <c r="C26" s="351">
        <v>2429</v>
      </c>
      <c r="D26" s="352">
        <v>0</v>
      </c>
      <c r="E26" s="351">
        <v>0</v>
      </c>
      <c r="F26" s="352">
        <f t="shared" si="8"/>
        <v>4904</v>
      </c>
      <c r="G26" s="353">
        <f t="shared" si="9"/>
        <v>0.00489213656882061</v>
      </c>
      <c r="H26" s="350">
        <v>2208</v>
      </c>
      <c r="I26" s="351">
        <v>2552</v>
      </c>
      <c r="J26" s="352"/>
      <c r="K26" s="351"/>
      <c r="L26" s="352">
        <f t="shared" si="10"/>
        <v>4760</v>
      </c>
      <c r="M26" s="354">
        <f t="shared" si="11"/>
        <v>0.030252100840336027</v>
      </c>
      <c r="N26" s="350">
        <v>26637</v>
      </c>
      <c r="O26" s="351">
        <v>25224</v>
      </c>
      <c r="P26" s="352"/>
      <c r="Q26" s="351"/>
      <c r="R26" s="352">
        <f t="shared" si="12"/>
        <v>51861</v>
      </c>
      <c r="S26" s="353">
        <f t="shared" si="13"/>
        <v>0.005333978143247773</v>
      </c>
      <c r="T26" s="350">
        <v>21791</v>
      </c>
      <c r="U26" s="351">
        <v>33973</v>
      </c>
      <c r="V26" s="352"/>
      <c r="W26" s="351"/>
      <c r="X26" s="352">
        <f t="shared" si="14"/>
        <v>55764</v>
      </c>
      <c r="Y26" s="355">
        <f t="shared" si="15"/>
        <v>-0.06999139229610496</v>
      </c>
    </row>
    <row r="27" spans="1:25" ht="19.5" customHeight="1">
      <c r="A27" s="349" t="s">
        <v>290</v>
      </c>
      <c r="B27" s="350">
        <v>2251</v>
      </c>
      <c r="C27" s="351">
        <v>2330</v>
      </c>
      <c r="D27" s="352">
        <v>0</v>
      </c>
      <c r="E27" s="351">
        <v>0</v>
      </c>
      <c r="F27" s="352">
        <f t="shared" si="0"/>
        <v>4581</v>
      </c>
      <c r="G27" s="353">
        <f t="shared" si="1"/>
        <v>0.004569917948973739</v>
      </c>
      <c r="H27" s="350">
        <v>2219</v>
      </c>
      <c r="I27" s="351">
        <v>2289</v>
      </c>
      <c r="J27" s="352"/>
      <c r="K27" s="351"/>
      <c r="L27" s="352">
        <f t="shared" si="2"/>
        <v>4508</v>
      </c>
      <c r="M27" s="354">
        <f t="shared" si="3"/>
        <v>0.01619343389529715</v>
      </c>
      <c r="N27" s="350">
        <v>21925</v>
      </c>
      <c r="O27" s="351">
        <v>21366</v>
      </c>
      <c r="P27" s="352"/>
      <c r="Q27" s="351">
        <v>43</v>
      </c>
      <c r="R27" s="352">
        <f t="shared" si="4"/>
        <v>43334</v>
      </c>
      <c r="S27" s="353">
        <f t="shared" si="5"/>
        <v>0.0044569639779313735</v>
      </c>
      <c r="T27" s="350">
        <v>22687</v>
      </c>
      <c r="U27" s="351">
        <v>21525</v>
      </c>
      <c r="V27" s="352"/>
      <c r="W27" s="351"/>
      <c r="X27" s="352">
        <f t="shared" si="6"/>
        <v>44212</v>
      </c>
      <c r="Y27" s="355">
        <f t="shared" si="7"/>
        <v>-0.019858861847462217</v>
      </c>
    </row>
    <row r="28" spans="1:25" ht="19.5" customHeight="1">
      <c r="A28" s="349" t="s">
        <v>291</v>
      </c>
      <c r="B28" s="350">
        <v>2215</v>
      </c>
      <c r="C28" s="351">
        <v>2252</v>
      </c>
      <c r="D28" s="352">
        <v>0</v>
      </c>
      <c r="E28" s="351">
        <v>0</v>
      </c>
      <c r="F28" s="352">
        <f t="shared" si="0"/>
        <v>4467</v>
      </c>
      <c r="G28" s="353">
        <f t="shared" si="1"/>
        <v>0.0044561937302042545</v>
      </c>
      <c r="H28" s="350">
        <v>2072</v>
      </c>
      <c r="I28" s="351">
        <v>1973</v>
      </c>
      <c r="J28" s="352">
        <v>2</v>
      </c>
      <c r="K28" s="351"/>
      <c r="L28" s="352">
        <f t="shared" si="2"/>
        <v>4047</v>
      </c>
      <c r="M28" s="354">
        <f t="shared" si="3"/>
        <v>0.10378057820607856</v>
      </c>
      <c r="N28" s="350">
        <v>33106</v>
      </c>
      <c r="O28" s="351">
        <v>31840</v>
      </c>
      <c r="P28" s="352">
        <v>1</v>
      </c>
      <c r="Q28" s="351">
        <v>4</v>
      </c>
      <c r="R28" s="352">
        <f t="shared" si="4"/>
        <v>64951</v>
      </c>
      <c r="S28" s="353">
        <f t="shared" si="5"/>
        <v>0.006680303395269781</v>
      </c>
      <c r="T28" s="350">
        <v>32277</v>
      </c>
      <c r="U28" s="351">
        <v>30735</v>
      </c>
      <c r="V28" s="352">
        <v>10</v>
      </c>
      <c r="W28" s="351"/>
      <c r="X28" s="352">
        <f t="shared" si="6"/>
        <v>63022</v>
      </c>
      <c r="Y28" s="355">
        <f t="shared" si="7"/>
        <v>0.030608358985751094</v>
      </c>
    </row>
    <row r="29" spans="1:25" ht="19.5" customHeight="1">
      <c r="A29" s="349" t="s">
        <v>292</v>
      </c>
      <c r="B29" s="350">
        <v>1271</v>
      </c>
      <c r="C29" s="351">
        <v>1249</v>
      </c>
      <c r="D29" s="352">
        <v>0</v>
      </c>
      <c r="E29" s="351">
        <v>0</v>
      </c>
      <c r="F29" s="352">
        <f t="shared" si="0"/>
        <v>2520</v>
      </c>
      <c r="G29" s="353">
        <f t="shared" si="1"/>
        <v>0.002513903783325436</v>
      </c>
      <c r="H29" s="350">
        <v>2484</v>
      </c>
      <c r="I29" s="351">
        <v>1435</v>
      </c>
      <c r="J29" s="352"/>
      <c r="K29" s="351"/>
      <c r="L29" s="352">
        <f t="shared" si="2"/>
        <v>3919</v>
      </c>
      <c r="M29" s="354">
        <f t="shared" si="3"/>
        <v>-0.35697882112783874</v>
      </c>
      <c r="N29" s="350">
        <v>17439</v>
      </c>
      <c r="O29" s="351">
        <v>13755</v>
      </c>
      <c r="P29" s="352"/>
      <c r="Q29" s="351"/>
      <c r="R29" s="352">
        <f t="shared" si="4"/>
        <v>31194</v>
      </c>
      <c r="S29" s="353">
        <f t="shared" si="5"/>
        <v>0.0032083475868276935</v>
      </c>
      <c r="T29" s="350">
        <v>25476</v>
      </c>
      <c r="U29" s="351">
        <v>16066</v>
      </c>
      <c r="V29" s="352"/>
      <c r="W29" s="351"/>
      <c r="X29" s="352">
        <f t="shared" si="6"/>
        <v>41542</v>
      </c>
      <c r="Y29" s="355">
        <f t="shared" si="7"/>
        <v>-0.24909729911896394</v>
      </c>
    </row>
    <row r="30" spans="1:25" ht="19.5" customHeight="1">
      <c r="A30" s="349" t="s">
        <v>293</v>
      </c>
      <c r="B30" s="350">
        <v>1080</v>
      </c>
      <c r="C30" s="351">
        <v>1087</v>
      </c>
      <c r="D30" s="352">
        <v>0</v>
      </c>
      <c r="E30" s="351">
        <v>0</v>
      </c>
      <c r="F30" s="352">
        <f t="shared" si="0"/>
        <v>2167</v>
      </c>
      <c r="G30" s="353">
        <f t="shared" si="1"/>
        <v>0.002161757737486595</v>
      </c>
      <c r="H30" s="350">
        <v>792</v>
      </c>
      <c r="I30" s="351">
        <v>862</v>
      </c>
      <c r="J30" s="352"/>
      <c r="K30" s="351"/>
      <c r="L30" s="352">
        <f t="shared" si="2"/>
        <v>1654</v>
      </c>
      <c r="M30" s="354">
        <f t="shared" si="3"/>
        <v>0.3101571946795647</v>
      </c>
      <c r="N30" s="350">
        <v>10679</v>
      </c>
      <c r="O30" s="351">
        <v>10960</v>
      </c>
      <c r="P30" s="352"/>
      <c r="Q30" s="351"/>
      <c r="R30" s="352">
        <f t="shared" si="4"/>
        <v>21639</v>
      </c>
      <c r="S30" s="353">
        <f t="shared" si="5"/>
        <v>0.00222560214885441</v>
      </c>
      <c r="T30" s="350">
        <v>10987</v>
      </c>
      <c r="U30" s="351">
        <v>9996</v>
      </c>
      <c r="V30" s="352"/>
      <c r="W30" s="351"/>
      <c r="X30" s="352">
        <f t="shared" si="6"/>
        <v>20983</v>
      </c>
      <c r="Y30" s="355">
        <f t="shared" si="7"/>
        <v>0.03126340370776348</v>
      </c>
    </row>
    <row r="31" spans="1:25" ht="19.5" customHeight="1">
      <c r="A31" s="349" t="s">
        <v>294</v>
      </c>
      <c r="B31" s="350">
        <v>982</v>
      </c>
      <c r="C31" s="351">
        <v>1083</v>
      </c>
      <c r="D31" s="352">
        <v>2</v>
      </c>
      <c r="E31" s="351">
        <v>0</v>
      </c>
      <c r="F31" s="352">
        <f t="shared" si="0"/>
        <v>2067</v>
      </c>
      <c r="G31" s="353">
        <f t="shared" si="1"/>
        <v>0.002061999650846697</v>
      </c>
      <c r="H31" s="350">
        <v>627</v>
      </c>
      <c r="I31" s="351">
        <v>746</v>
      </c>
      <c r="J31" s="352">
        <v>2</v>
      </c>
      <c r="K31" s="351">
        <v>0</v>
      </c>
      <c r="L31" s="352">
        <f t="shared" si="2"/>
        <v>1375</v>
      </c>
      <c r="M31" s="354">
        <f t="shared" si="3"/>
        <v>0.5032727272727273</v>
      </c>
      <c r="N31" s="350">
        <v>12777</v>
      </c>
      <c r="O31" s="351">
        <v>11071</v>
      </c>
      <c r="P31" s="352">
        <v>37</v>
      </c>
      <c r="Q31" s="351">
        <v>22</v>
      </c>
      <c r="R31" s="352">
        <f t="shared" si="4"/>
        <v>23907</v>
      </c>
      <c r="S31" s="353">
        <f t="shared" si="5"/>
        <v>0.0024588691978678487</v>
      </c>
      <c r="T31" s="350">
        <v>11105</v>
      </c>
      <c r="U31" s="351">
        <v>10187</v>
      </c>
      <c r="V31" s="352">
        <v>12</v>
      </c>
      <c r="W31" s="351">
        <v>0</v>
      </c>
      <c r="X31" s="352">
        <f t="shared" si="6"/>
        <v>21304</v>
      </c>
      <c r="Y31" s="355">
        <f t="shared" si="7"/>
        <v>0.12218362748779565</v>
      </c>
    </row>
    <row r="32" spans="1:25" ht="19.5" customHeight="1">
      <c r="A32" s="349" t="s">
        <v>295</v>
      </c>
      <c r="B32" s="350">
        <v>843</v>
      </c>
      <c r="C32" s="351">
        <v>966</v>
      </c>
      <c r="D32" s="352">
        <v>0</v>
      </c>
      <c r="E32" s="351">
        <v>0</v>
      </c>
      <c r="F32" s="352">
        <f t="shared" si="0"/>
        <v>1809</v>
      </c>
      <c r="G32" s="353">
        <f t="shared" si="1"/>
        <v>0.0018046237873157592</v>
      </c>
      <c r="H32" s="350">
        <v>142</v>
      </c>
      <c r="I32" s="351">
        <v>412</v>
      </c>
      <c r="J32" s="352"/>
      <c r="K32" s="351"/>
      <c r="L32" s="352">
        <f t="shared" si="2"/>
        <v>554</v>
      </c>
      <c r="M32" s="354">
        <f t="shared" si="3"/>
        <v>2.265342960288809</v>
      </c>
      <c r="N32" s="350">
        <v>16925</v>
      </c>
      <c r="O32" s="351">
        <v>15721</v>
      </c>
      <c r="P32" s="352"/>
      <c r="Q32" s="351"/>
      <c r="R32" s="352">
        <f t="shared" si="4"/>
        <v>32646</v>
      </c>
      <c r="S32" s="353">
        <f t="shared" si="5"/>
        <v>0.0033576878668839165</v>
      </c>
      <c r="T32" s="350">
        <v>1430</v>
      </c>
      <c r="U32" s="351">
        <v>2273</v>
      </c>
      <c r="V32" s="352"/>
      <c r="W32" s="351"/>
      <c r="X32" s="352">
        <f t="shared" si="6"/>
        <v>3703</v>
      </c>
      <c r="Y32" s="355">
        <f t="shared" si="7"/>
        <v>7.816095058061032</v>
      </c>
    </row>
    <row r="33" spans="1:25" ht="19.5" customHeight="1">
      <c r="A33" s="349" t="s">
        <v>296</v>
      </c>
      <c r="B33" s="350">
        <v>549</v>
      </c>
      <c r="C33" s="351">
        <v>485</v>
      </c>
      <c r="D33" s="352">
        <v>0</v>
      </c>
      <c r="E33" s="351">
        <v>0</v>
      </c>
      <c r="F33" s="352">
        <f t="shared" si="0"/>
        <v>1034</v>
      </c>
      <c r="G33" s="353">
        <f t="shared" si="1"/>
        <v>0.0010314986158565479</v>
      </c>
      <c r="H33" s="350">
        <v>115</v>
      </c>
      <c r="I33" s="351">
        <v>148</v>
      </c>
      <c r="J33" s="352"/>
      <c r="K33" s="351"/>
      <c r="L33" s="352">
        <f t="shared" si="2"/>
        <v>263</v>
      </c>
      <c r="M33" s="354">
        <f t="shared" si="3"/>
        <v>2.931558935361217</v>
      </c>
      <c r="N33" s="350">
        <v>9152</v>
      </c>
      <c r="O33" s="351">
        <v>8197</v>
      </c>
      <c r="P33" s="352"/>
      <c r="Q33" s="351"/>
      <c r="R33" s="352">
        <f t="shared" si="4"/>
        <v>17349</v>
      </c>
      <c r="S33" s="353">
        <f t="shared" si="5"/>
        <v>0.0017843695032337518</v>
      </c>
      <c r="T33" s="350">
        <v>675</v>
      </c>
      <c r="U33" s="351">
        <v>689</v>
      </c>
      <c r="V33" s="352"/>
      <c r="W33" s="351"/>
      <c r="X33" s="352">
        <f t="shared" si="6"/>
        <v>1364</v>
      </c>
      <c r="Y33" s="355">
        <f t="shared" si="7"/>
        <v>11.719208211143695</v>
      </c>
    </row>
    <row r="34" spans="1:25" ht="19.5" customHeight="1" thickBot="1">
      <c r="A34" s="349" t="s">
        <v>273</v>
      </c>
      <c r="B34" s="350">
        <v>24229</v>
      </c>
      <c r="C34" s="351">
        <v>24112</v>
      </c>
      <c r="D34" s="352">
        <v>28</v>
      </c>
      <c r="E34" s="351">
        <v>97</v>
      </c>
      <c r="F34" s="352">
        <f t="shared" si="0"/>
        <v>48466</v>
      </c>
      <c r="G34" s="353">
        <f t="shared" si="1"/>
        <v>0.048348754270893086</v>
      </c>
      <c r="H34" s="350">
        <v>15463</v>
      </c>
      <c r="I34" s="351">
        <v>20737</v>
      </c>
      <c r="J34" s="352">
        <v>16</v>
      </c>
      <c r="K34" s="351">
        <v>13</v>
      </c>
      <c r="L34" s="352">
        <f t="shared" si="2"/>
        <v>36229</v>
      </c>
      <c r="M34" s="354">
        <f t="shared" si="3"/>
        <v>0.3377680863396726</v>
      </c>
      <c r="N34" s="350">
        <v>266774</v>
      </c>
      <c r="O34" s="351">
        <v>252122</v>
      </c>
      <c r="P34" s="352">
        <v>149</v>
      </c>
      <c r="Q34" s="351">
        <v>288</v>
      </c>
      <c r="R34" s="352">
        <f t="shared" si="4"/>
        <v>519333</v>
      </c>
      <c r="S34" s="353">
        <f t="shared" si="5"/>
        <v>0.0534141430182082</v>
      </c>
      <c r="T34" s="350">
        <v>161674</v>
      </c>
      <c r="U34" s="351">
        <v>162473</v>
      </c>
      <c r="V34" s="352">
        <v>104</v>
      </c>
      <c r="W34" s="351">
        <v>74</v>
      </c>
      <c r="X34" s="352">
        <f t="shared" si="6"/>
        <v>324325</v>
      </c>
      <c r="Y34" s="355">
        <f t="shared" si="7"/>
        <v>0.6012734140137208</v>
      </c>
    </row>
    <row r="35" spans="1:25" s="145" customFormat="1" ht="19.5" customHeight="1">
      <c r="A35" s="152" t="s">
        <v>55</v>
      </c>
      <c r="B35" s="149">
        <f>SUM(B36:B51)</f>
        <v>131052</v>
      </c>
      <c r="C35" s="148">
        <f>SUM(C36:C51)</f>
        <v>129942</v>
      </c>
      <c r="D35" s="147">
        <f>SUM(D36:D51)</f>
        <v>293</v>
      </c>
      <c r="E35" s="148">
        <f>SUM(E36:E51)</f>
        <v>424</v>
      </c>
      <c r="F35" s="147">
        <f t="shared" si="0"/>
        <v>261711</v>
      </c>
      <c r="G35" s="150">
        <f t="shared" si="1"/>
        <v>0.2610778861261441</v>
      </c>
      <c r="H35" s="149">
        <f>SUM(H36:H51)</f>
        <v>121958</v>
      </c>
      <c r="I35" s="148">
        <f>SUM(I36:I51)</f>
        <v>124762</v>
      </c>
      <c r="J35" s="147">
        <f>SUM(J36:J51)</f>
        <v>3612</v>
      </c>
      <c r="K35" s="148">
        <f>SUM(K36:K51)</f>
        <v>4050</v>
      </c>
      <c r="L35" s="147">
        <f t="shared" si="2"/>
        <v>254382</v>
      </c>
      <c r="M35" s="151">
        <f t="shared" si="3"/>
        <v>0.028811000778356854</v>
      </c>
      <c r="N35" s="149">
        <f>SUM(N36:N51)</f>
        <v>1224644</v>
      </c>
      <c r="O35" s="148">
        <f>SUM(O36:O51)</f>
        <v>1219867</v>
      </c>
      <c r="P35" s="147">
        <f>SUM(P36:P51)</f>
        <v>6124</v>
      </c>
      <c r="Q35" s="148">
        <f>SUM(Q36:Q51)</f>
        <v>4907</v>
      </c>
      <c r="R35" s="147">
        <f t="shared" si="4"/>
        <v>2455542</v>
      </c>
      <c r="S35" s="150">
        <f t="shared" si="5"/>
        <v>0.2525560123759072</v>
      </c>
      <c r="T35" s="149">
        <f>SUM(T36:T51)</f>
        <v>1173685</v>
      </c>
      <c r="U35" s="148">
        <f>SUM(U36:U51)</f>
        <v>1171579</v>
      </c>
      <c r="V35" s="147">
        <f>SUM(V36:V51)</f>
        <v>13450</v>
      </c>
      <c r="W35" s="148">
        <f>SUM(W36:W51)</f>
        <v>16808</v>
      </c>
      <c r="X35" s="147">
        <f t="shared" si="6"/>
        <v>2375522</v>
      </c>
      <c r="Y35" s="146">
        <f t="shared" si="7"/>
        <v>0.033685227920431826</v>
      </c>
    </row>
    <row r="36" spans="1:25" ht="19.5" customHeight="1">
      <c r="A36" s="342" t="s">
        <v>297</v>
      </c>
      <c r="B36" s="343">
        <v>20158</v>
      </c>
      <c r="C36" s="344">
        <v>20199</v>
      </c>
      <c r="D36" s="345">
        <v>0</v>
      </c>
      <c r="E36" s="344">
        <v>0</v>
      </c>
      <c r="F36" s="345">
        <f t="shared" si="0"/>
        <v>40357</v>
      </c>
      <c r="G36" s="346">
        <f t="shared" si="1"/>
        <v>0.04025937102526374</v>
      </c>
      <c r="H36" s="343">
        <v>22918</v>
      </c>
      <c r="I36" s="344">
        <v>21966</v>
      </c>
      <c r="J36" s="345"/>
      <c r="K36" s="344">
        <v>0</v>
      </c>
      <c r="L36" s="345">
        <f t="shared" si="2"/>
        <v>44884</v>
      </c>
      <c r="M36" s="347">
        <f t="shared" si="3"/>
        <v>-0.10085999465288298</v>
      </c>
      <c r="N36" s="343">
        <v>198762</v>
      </c>
      <c r="O36" s="344">
        <v>196851</v>
      </c>
      <c r="P36" s="345">
        <v>345</v>
      </c>
      <c r="Q36" s="344">
        <v>105</v>
      </c>
      <c r="R36" s="345">
        <f t="shared" si="4"/>
        <v>396063</v>
      </c>
      <c r="S36" s="346">
        <f t="shared" si="5"/>
        <v>0.04073564692831111</v>
      </c>
      <c r="T36" s="363">
        <v>231748</v>
      </c>
      <c r="U36" s="344">
        <v>231189</v>
      </c>
      <c r="V36" s="345">
        <v>209</v>
      </c>
      <c r="W36" s="344">
        <v>27</v>
      </c>
      <c r="X36" s="345">
        <f t="shared" si="6"/>
        <v>463173</v>
      </c>
      <c r="Y36" s="348">
        <f t="shared" si="7"/>
        <v>-0.14489186545847876</v>
      </c>
    </row>
    <row r="37" spans="1:25" ht="19.5" customHeight="1">
      <c r="A37" s="349" t="s">
        <v>298</v>
      </c>
      <c r="B37" s="350">
        <v>18109</v>
      </c>
      <c r="C37" s="351">
        <v>17890</v>
      </c>
      <c r="D37" s="352">
        <v>0</v>
      </c>
      <c r="E37" s="351">
        <v>0</v>
      </c>
      <c r="F37" s="352">
        <f t="shared" si="0"/>
        <v>35999</v>
      </c>
      <c r="G37" s="353">
        <f t="shared" si="1"/>
        <v>0.03591191360949697</v>
      </c>
      <c r="H37" s="350">
        <v>18962</v>
      </c>
      <c r="I37" s="351">
        <v>18790</v>
      </c>
      <c r="J37" s="352"/>
      <c r="K37" s="351"/>
      <c r="L37" s="352">
        <f t="shared" si="2"/>
        <v>37752</v>
      </c>
      <c r="M37" s="354">
        <f t="shared" si="3"/>
        <v>-0.046434625980080524</v>
      </c>
      <c r="N37" s="350">
        <v>169788</v>
      </c>
      <c r="O37" s="351">
        <v>164669</v>
      </c>
      <c r="P37" s="352">
        <v>3</v>
      </c>
      <c r="Q37" s="351">
        <v>3</v>
      </c>
      <c r="R37" s="352">
        <f t="shared" si="4"/>
        <v>334463</v>
      </c>
      <c r="S37" s="353">
        <f t="shared" si="5"/>
        <v>0.034399998683501666</v>
      </c>
      <c r="T37" s="364">
        <v>181467</v>
      </c>
      <c r="U37" s="351">
        <v>175332</v>
      </c>
      <c r="V37" s="352">
        <v>13</v>
      </c>
      <c r="W37" s="351">
        <v>18</v>
      </c>
      <c r="X37" s="352">
        <f t="shared" si="6"/>
        <v>356830</v>
      </c>
      <c r="Y37" s="355">
        <f t="shared" si="7"/>
        <v>-0.06268250987865365</v>
      </c>
    </row>
    <row r="38" spans="1:25" ht="19.5" customHeight="1">
      <c r="A38" s="349" t="s">
        <v>299</v>
      </c>
      <c r="B38" s="350">
        <v>16790</v>
      </c>
      <c r="C38" s="351">
        <v>15521</v>
      </c>
      <c r="D38" s="352">
        <v>0</v>
      </c>
      <c r="E38" s="351">
        <v>0</v>
      </c>
      <c r="F38" s="352">
        <f t="shared" si="0"/>
        <v>32311</v>
      </c>
      <c r="G38" s="353">
        <f t="shared" si="1"/>
        <v>0.03223283537421752</v>
      </c>
      <c r="H38" s="350">
        <v>14255</v>
      </c>
      <c r="I38" s="351">
        <v>12745</v>
      </c>
      <c r="J38" s="352">
        <v>0</v>
      </c>
      <c r="K38" s="351">
        <v>0</v>
      </c>
      <c r="L38" s="352">
        <f t="shared" si="2"/>
        <v>27000</v>
      </c>
      <c r="M38" s="354">
        <f t="shared" si="3"/>
        <v>0.1967037037037036</v>
      </c>
      <c r="N38" s="350">
        <v>152309</v>
      </c>
      <c r="O38" s="351">
        <v>140952</v>
      </c>
      <c r="P38" s="352">
        <v>0</v>
      </c>
      <c r="Q38" s="351">
        <v>0</v>
      </c>
      <c r="R38" s="352">
        <f t="shared" si="4"/>
        <v>293261</v>
      </c>
      <c r="S38" s="353">
        <f t="shared" si="5"/>
        <v>0.030162313959757527</v>
      </c>
      <c r="T38" s="364">
        <v>148210</v>
      </c>
      <c r="U38" s="351">
        <v>138474</v>
      </c>
      <c r="V38" s="352">
        <v>359</v>
      </c>
      <c r="W38" s="351">
        <v>557</v>
      </c>
      <c r="X38" s="352">
        <f t="shared" si="6"/>
        <v>287600</v>
      </c>
      <c r="Y38" s="355">
        <f t="shared" si="7"/>
        <v>0.019683588317107148</v>
      </c>
    </row>
    <row r="39" spans="1:25" ht="19.5" customHeight="1">
      <c r="A39" s="349" t="s">
        <v>300</v>
      </c>
      <c r="B39" s="350">
        <v>12954</v>
      </c>
      <c r="C39" s="351">
        <v>12129</v>
      </c>
      <c r="D39" s="352">
        <v>0</v>
      </c>
      <c r="E39" s="351">
        <v>0</v>
      </c>
      <c r="F39" s="352">
        <f t="shared" si="0"/>
        <v>25083</v>
      </c>
      <c r="G39" s="353">
        <f t="shared" si="1"/>
        <v>0.02502232087188568</v>
      </c>
      <c r="H39" s="350">
        <v>8603</v>
      </c>
      <c r="I39" s="351">
        <v>8535</v>
      </c>
      <c r="J39" s="352"/>
      <c r="K39" s="351">
        <v>41</v>
      </c>
      <c r="L39" s="352">
        <f t="shared" si="2"/>
        <v>17179</v>
      </c>
      <c r="M39" s="354" t="s">
        <v>45</v>
      </c>
      <c r="N39" s="350">
        <v>100198</v>
      </c>
      <c r="O39" s="351">
        <v>99239</v>
      </c>
      <c r="P39" s="352">
        <v>316</v>
      </c>
      <c r="Q39" s="351">
        <v>462</v>
      </c>
      <c r="R39" s="352">
        <f t="shared" si="4"/>
        <v>200215</v>
      </c>
      <c r="S39" s="353">
        <f t="shared" si="5"/>
        <v>0.02059239956711889</v>
      </c>
      <c r="T39" s="364">
        <v>86753</v>
      </c>
      <c r="U39" s="351">
        <v>85536</v>
      </c>
      <c r="V39" s="352"/>
      <c r="W39" s="351">
        <v>41</v>
      </c>
      <c r="X39" s="352">
        <f t="shared" si="6"/>
        <v>172330</v>
      </c>
      <c r="Y39" s="355">
        <f t="shared" si="7"/>
        <v>0.16181164045726226</v>
      </c>
    </row>
    <row r="40" spans="1:25" ht="19.5" customHeight="1">
      <c r="A40" s="349" t="s">
        <v>301</v>
      </c>
      <c r="B40" s="350">
        <v>9613</v>
      </c>
      <c r="C40" s="351">
        <v>9666</v>
      </c>
      <c r="D40" s="352">
        <v>0</v>
      </c>
      <c r="E40" s="351">
        <v>0</v>
      </c>
      <c r="F40" s="352">
        <f t="shared" si="0"/>
        <v>19279</v>
      </c>
      <c r="G40" s="353">
        <f t="shared" si="1"/>
        <v>0.019232361523305982</v>
      </c>
      <c r="H40" s="350">
        <v>10158</v>
      </c>
      <c r="I40" s="351">
        <v>10512</v>
      </c>
      <c r="J40" s="352"/>
      <c r="K40" s="351"/>
      <c r="L40" s="352">
        <f t="shared" si="2"/>
        <v>20670</v>
      </c>
      <c r="M40" s="354">
        <f t="shared" si="3"/>
        <v>-0.06729559748427671</v>
      </c>
      <c r="N40" s="350">
        <v>82171</v>
      </c>
      <c r="O40" s="351">
        <v>86922</v>
      </c>
      <c r="P40" s="352">
        <v>8</v>
      </c>
      <c r="Q40" s="351">
        <v>1</v>
      </c>
      <c r="R40" s="352">
        <f t="shared" si="4"/>
        <v>169102</v>
      </c>
      <c r="S40" s="353">
        <f t="shared" si="5"/>
        <v>0.017392382946327393</v>
      </c>
      <c r="T40" s="364">
        <v>90615</v>
      </c>
      <c r="U40" s="351">
        <v>93501</v>
      </c>
      <c r="V40" s="352">
        <v>0</v>
      </c>
      <c r="W40" s="351">
        <v>1</v>
      </c>
      <c r="X40" s="352">
        <f t="shared" si="6"/>
        <v>184117</v>
      </c>
      <c r="Y40" s="355">
        <f t="shared" si="7"/>
        <v>-0.08155140481324374</v>
      </c>
    </row>
    <row r="41" spans="1:25" ht="19.5" customHeight="1">
      <c r="A41" s="349" t="s">
        <v>302</v>
      </c>
      <c r="B41" s="350">
        <v>9650</v>
      </c>
      <c r="C41" s="351">
        <v>9446</v>
      </c>
      <c r="D41" s="352">
        <v>0</v>
      </c>
      <c r="E41" s="351">
        <v>0</v>
      </c>
      <c r="F41" s="352">
        <f t="shared" si="0"/>
        <v>19096</v>
      </c>
      <c r="G41" s="353">
        <f t="shared" si="1"/>
        <v>0.019049804224754968</v>
      </c>
      <c r="H41" s="350">
        <v>5978</v>
      </c>
      <c r="I41" s="351">
        <v>9313</v>
      </c>
      <c r="J41" s="352"/>
      <c r="K41" s="351">
        <v>0</v>
      </c>
      <c r="L41" s="352">
        <f t="shared" si="2"/>
        <v>15291</v>
      </c>
      <c r="M41" s="354">
        <f t="shared" si="3"/>
        <v>0.2488391864495454</v>
      </c>
      <c r="N41" s="350">
        <v>110446</v>
      </c>
      <c r="O41" s="351">
        <v>107246</v>
      </c>
      <c r="P41" s="352">
        <v>1</v>
      </c>
      <c r="Q41" s="351">
        <v>0</v>
      </c>
      <c r="R41" s="352">
        <f t="shared" si="4"/>
        <v>217693</v>
      </c>
      <c r="S41" s="353">
        <f t="shared" si="5"/>
        <v>0.022390036905151026</v>
      </c>
      <c r="T41" s="364">
        <v>80310</v>
      </c>
      <c r="U41" s="351">
        <v>87687</v>
      </c>
      <c r="V41" s="352">
        <v>34</v>
      </c>
      <c r="W41" s="351">
        <v>0</v>
      </c>
      <c r="X41" s="352">
        <f t="shared" si="6"/>
        <v>168031</v>
      </c>
      <c r="Y41" s="355">
        <f t="shared" si="7"/>
        <v>0.2955526063643019</v>
      </c>
    </row>
    <row r="42" spans="1:25" ht="19.5" customHeight="1">
      <c r="A42" s="349" t="s">
        <v>303</v>
      </c>
      <c r="B42" s="350">
        <v>6893</v>
      </c>
      <c r="C42" s="351">
        <v>7319</v>
      </c>
      <c r="D42" s="352">
        <v>0</v>
      </c>
      <c r="E42" s="351">
        <v>0</v>
      </c>
      <c r="F42" s="352">
        <f>SUM(B42:E42)</f>
        <v>14212</v>
      </c>
      <c r="G42" s="353">
        <f>F42/$F$9</f>
        <v>0.014177619273262339</v>
      </c>
      <c r="H42" s="350">
        <v>8975</v>
      </c>
      <c r="I42" s="351">
        <v>9369</v>
      </c>
      <c r="J42" s="352">
        <v>30</v>
      </c>
      <c r="K42" s="351">
        <v>30</v>
      </c>
      <c r="L42" s="352">
        <f>SUM(H42:K42)</f>
        <v>18404</v>
      </c>
      <c r="M42" s="354">
        <f>IF(ISERROR(F42/L42-1),"         /0",(F42/L42-1))</f>
        <v>-0.227776570310802</v>
      </c>
      <c r="N42" s="350">
        <v>69881</v>
      </c>
      <c r="O42" s="351">
        <v>79954</v>
      </c>
      <c r="P42" s="352">
        <v>272</v>
      </c>
      <c r="Q42" s="351">
        <v>90</v>
      </c>
      <c r="R42" s="352">
        <f>SUM(N42:Q42)</f>
        <v>150197</v>
      </c>
      <c r="S42" s="353">
        <f>R42/$R$9</f>
        <v>0.015447976614052674</v>
      </c>
      <c r="T42" s="364">
        <v>87950</v>
      </c>
      <c r="U42" s="351">
        <v>95390</v>
      </c>
      <c r="V42" s="352">
        <v>312</v>
      </c>
      <c r="W42" s="351">
        <v>471</v>
      </c>
      <c r="X42" s="352">
        <f>SUM(T42:W42)</f>
        <v>184123</v>
      </c>
      <c r="Y42" s="355">
        <f>IF(ISERROR(R42/X42-1),"         /0",(R42/X42-1))</f>
        <v>-0.18425726280801424</v>
      </c>
    </row>
    <row r="43" spans="1:25" ht="19.5" customHeight="1">
      <c r="A43" s="349" t="s">
        <v>304</v>
      </c>
      <c r="B43" s="350">
        <v>2376</v>
      </c>
      <c r="C43" s="351">
        <v>3069</v>
      </c>
      <c r="D43" s="352">
        <v>0</v>
      </c>
      <c r="E43" s="351">
        <v>0</v>
      </c>
      <c r="F43" s="352">
        <f t="shared" si="0"/>
        <v>5445</v>
      </c>
      <c r="G43" s="353">
        <f t="shared" si="1"/>
        <v>0.005431827817542459</v>
      </c>
      <c r="H43" s="350">
        <v>1973</v>
      </c>
      <c r="I43" s="351">
        <v>2395</v>
      </c>
      <c r="J43" s="352">
        <v>1</v>
      </c>
      <c r="K43" s="351">
        <v>1</v>
      </c>
      <c r="L43" s="352">
        <f t="shared" si="2"/>
        <v>4370</v>
      </c>
      <c r="M43" s="354" t="s">
        <v>45</v>
      </c>
      <c r="N43" s="350">
        <v>20348</v>
      </c>
      <c r="O43" s="351">
        <v>26448</v>
      </c>
      <c r="P43" s="352"/>
      <c r="Q43" s="351"/>
      <c r="R43" s="352">
        <f t="shared" si="4"/>
        <v>46796</v>
      </c>
      <c r="S43" s="353">
        <f t="shared" si="5"/>
        <v>0.0048130356374042685</v>
      </c>
      <c r="T43" s="364">
        <v>5710</v>
      </c>
      <c r="U43" s="351">
        <v>7167</v>
      </c>
      <c r="V43" s="352">
        <v>1</v>
      </c>
      <c r="W43" s="351">
        <v>1</v>
      </c>
      <c r="X43" s="352">
        <f t="shared" si="6"/>
        <v>12879</v>
      </c>
      <c r="Y43" s="355" t="s">
        <v>45</v>
      </c>
    </row>
    <row r="44" spans="1:25" ht="19.5" customHeight="1">
      <c r="A44" s="349" t="s">
        <v>305</v>
      </c>
      <c r="B44" s="350">
        <v>2551</v>
      </c>
      <c r="C44" s="351">
        <v>2328</v>
      </c>
      <c r="D44" s="352">
        <v>0</v>
      </c>
      <c r="E44" s="351">
        <v>115</v>
      </c>
      <c r="F44" s="352">
        <f>SUM(B44:E44)</f>
        <v>4994</v>
      </c>
      <c r="G44" s="353">
        <f>F44/$F$9</f>
        <v>0.004981918846796518</v>
      </c>
      <c r="H44" s="350">
        <v>1849</v>
      </c>
      <c r="I44" s="351">
        <v>1834</v>
      </c>
      <c r="J44" s="352"/>
      <c r="K44" s="351">
        <v>0</v>
      </c>
      <c r="L44" s="352">
        <f>SUM(H44:K44)</f>
        <v>3683</v>
      </c>
      <c r="M44" s="354">
        <f>IF(ISERROR(F44/L44-1),"         /0",(F44/L44-1))</f>
        <v>0.35595981536790666</v>
      </c>
      <c r="N44" s="350">
        <v>21423</v>
      </c>
      <c r="O44" s="351">
        <v>19496</v>
      </c>
      <c r="P44" s="352">
        <v>6</v>
      </c>
      <c r="Q44" s="351">
        <v>122</v>
      </c>
      <c r="R44" s="352">
        <f>SUM(N44:Q44)</f>
        <v>41047</v>
      </c>
      <c r="S44" s="353">
        <f>R44/$R$9</f>
        <v>0.004221742751699569</v>
      </c>
      <c r="T44" s="364">
        <v>17454</v>
      </c>
      <c r="U44" s="351">
        <v>17112</v>
      </c>
      <c r="V44" s="352">
        <v>6</v>
      </c>
      <c r="W44" s="351">
        <v>7</v>
      </c>
      <c r="X44" s="352">
        <f>SUM(T44:W44)</f>
        <v>34579</v>
      </c>
      <c r="Y44" s="355">
        <f>IF(ISERROR(R44/X44-1),"         /0",(R44/X44-1))</f>
        <v>0.1870499436073918</v>
      </c>
    </row>
    <row r="45" spans="1:25" ht="19.5" customHeight="1">
      <c r="A45" s="349" t="s">
        <v>306</v>
      </c>
      <c r="B45" s="350">
        <v>1878</v>
      </c>
      <c r="C45" s="351">
        <v>1995</v>
      </c>
      <c r="D45" s="352">
        <v>0</v>
      </c>
      <c r="E45" s="351">
        <v>0</v>
      </c>
      <c r="F45" s="352">
        <f t="shared" si="0"/>
        <v>3873</v>
      </c>
      <c r="G45" s="353">
        <f t="shared" si="1"/>
        <v>0.003863630695563259</v>
      </c>
      <c r="H45" s="350">
        <v>1848</v>
      </c>
      <c r="I45" s="351">
        <v>1974</v>
      </c>
      <c r="J45" s="352"/>
      <c r="K45" s="351"/>
      <c r="L45" s="352">
        <f t="shared" si="2"/>
        <v>3822</v>
      </c>
      <c r="M45" s="354">
        <f t="shared" si="3"/>
        <v>0.013343799058084693</v>
      </c>
      <c r="N45" s="350">
        <v>18724</v>
      </c>
      <c r="O45" s="351">
        <v>19760</v>
      </c>
      <c r="P45" s="352">
        <v>24</v>
      </c>
      <c r="Q45" s="351">
        <v>53</v>
      </c>
      <c r="R45" s="352">
        <f t="shared" si="4"/>
        <v>38561</v>
      </c>
      <c r="S45" s="353">
        <f t="shared" si="5"/>
        <v>0.003966054090391187</v>
      </c>
      <c r="T45" s="364">
        <v>19516</v>
      </c>
      <c r="U45" s="351">
        <v>20403</v>
      </c>
      <c r="V45" s="352"/>
      <c r="W45" s="351"/>
      <c r="X45" s="352">
        <f t="shared" si="6"/>
        <v>39919</v>
      </c>
      <c r="Y45" s="355">
        <f t="shared" si="7"/>
        <v>-0.03401888824870358</v>
      </c>
    </row>
    <row r="46" spans="1:25" ht="19.5" customHeight="1">
      <c r="A46" s="349" t="s">
        <v>307</v>
      </c>
      <c r="B46" s="350">
        <v>1699</v>
      </c>
      <c r="C46" s="351">
        <v>1790</v>
      </c>
      <c r="D46" s="352">
        <v>0</v>
      </c>
      <c r="E46" s="351">
        <v>0</v>
      </c>
      <c r="F46" s="352">
        <f t="shared" si="0"/>
        <v>3489</v>
      </c>
      <c r="G46" s="353">
        <f t="shared" si="1"/>
        <v>0.0034805596428660497</v>
      </c>
      <c r="H46" s="350">
        <v>2268</v>
      </c>
      <c r="I46" s="351">
        <v>1877</v>
      </c>
      <c r="J46" s="352"/>
      <c r="K46" s="351"/>
      <c r="L46" s="352">
        <f t="shared" si="2"/>
        <v>4145</v>
      </c>
      <c r="M46" s="354">
        <f t="shared" si="3"/>
        <v>-0.15826296743063928</v>
      </c>
      <c r="N46" s="350">
        <v>13370</v>
      </c>
      <c r="O46" s="351">
        <v>13523</v>
      </c>
      <c r="P46" s="352"/>
      <c r="Q46" s="351">
        <v>0</v>
      </c>
      <c r="R46" s="352">
        <f t="shared" si="4"/>
        <v>26893</v>
      </c>
      <c r="S46" s="353">
        <f t="shared" si="5"/>
        <v>0.002765983575449034</v>
      </c>
      <c r="T46" s="364">
        <v>15432</v>
      </c>
      <c r="U46" s="351">
        <v>14072</v>
      </c>
      <c r="V46" s="352"/>
      <c r="W46" s="351"/>
      <c r="X46" s="352">
        <f t="shared" si="6"/>
        <v>29504</v>
      </c>
      <c r="Y46" s="355">
        <f t="shared" si="7"/>
        <v>-0.08849647505422997</v>
      </c>
    </row>
    <row r="47" spans="1:25" ht="19.5" customHeight="1">
      <c r="A47" s="349" t="s">
        <v>308</v>
      </c>
      <c r="B47" s="350">
        <v>1754</v>
      </c>
      <c r="C47" s="351">
        <v>1516</v>
      </c>
      <c r="D47" s="352">
        <v>0</v>
      </c>
      <c r="E47" s="351">
        <v>0</v>
      </c>
      <c r="F47" s="352">
        <f>SUM(B47:E47)</f>
        <v>3270</v>
      </c>
      <c r="G47" s="353">
        <f>F47/$F$9</f>
        <v>0.0032620894331246725</v>
      </c>
      <c r="H47" s="350">
        <v>1340</v>
      </c>
      <c r="I47" s="351">
        <v>1130</v>
      </c>
      <c r="J47" s="352"/>
      <c r="K47" s="351"/>
      <c r="L47" s="352">
        <f>SUM(H47:K47)</f>
        <v>2470</v>
      </c>
      <c r="M47" s="354">
        <f>IF(ISERROR(F47/L47-1),"         /0",(F47/L47-1))</f>
        <v>0.3238866396761133</v>
      </c>
      <c r="N47" s="350">
        <v>14076</v>
      </c>
      <c r="O47" s="351">
        <v>12165</v>
      </c>
      <c r="P47" s="352">
        <v>0</v>
      </c>
      <c r="Q47" s="351">
        <v>2</v>
      </c>
      <c r="R47" s="352">
        <f>SUM(N47:Q47)</f>
        <v>26243</v>
      </c>
      <c r="S47" s="353">
        <f>R47/$R$9</f>
        <v>0.0026991301442943886</v>
      </c>
      <c r="T47" s="364">
        <v>13019</v>
      </c>
      <c r="U47" s="351">
        <v>11089</v>
      </c>
      <c r="V47" s="352"/>
      <c r="W47" s="351"/>
      <c r="X47" s="352">
        <f>SUM(T47:W47)</f>
        <v>24108</v>
      </c>
      <c r="Y47" s="355">
        <f>IF(ISERROR(R47/X47-1),"         /0",(R47/X47-1))</f>
        <v>0.08855981416957026</v>
      </c>
    </row>
    <row r="48" spans="1:25" ht="19.5" customHeight="1">
      <c r="A48" s="349" t="s">
        <v>309</v>
      </c>
      <c r="B48" s="350">
        <v>1631</v>
      </c>
      <c r="C48" s="351">
        <v>1632</v>
      </c>
      <c r="D48" s="352">
        <v>0</v>
      </c>
      <c r="E48" s="351">
        <v>0</v>
      </c>
      <c r="F48" s="352">
        <f>SUM(B48:E48)</f>
        <v>3263</v>
      </c>
      <c r="G48" s="353">
        <f>F48/$F$9</f>
        <v>0.0032551063670598797</v>
      </c>
      <c r="H48" s="350">
        <v>1521</v>
      </c>
      <c r="I48" s="351">
        <v>1512</v>
      </c>
      <c r="J48" s="352"/>
      <c r="K48" s="351"/>
      <c r="L48" s="352">
        <f>SUM(H48:K48)</f>
        <v>3033</v>
      </c>
      <c r="M48" s="354">
        <f>IF(ISERROR(F48/L48-1),"         /0",(F48/L48-1))</f>
        <v>0.07583250906693051</v>
      </c>
      <c r="N48" s="350">
        <v>13680</v>
      </c>
      <c r="O48" s="351">
        <v>14131</v>
      </c>
      <c r="P48" s="352">
        <v>61</v>
      </c>
      <c r="Q48" s="351">
        <v>0</v>
      </c>
      <c r="R48" s="352">
        <f>SUM(N48:Q48)</f>
        <v>27872</v>
      </c>
      <c r="S48" s="353">
        <f>R48/$R$9</f>
        <v>0.002866675127911184</v>
      </c>
      <c r="T48" s="364">
        <v>11011</v>
      </c>
      <c r="U48" s="351">
        <v>13053</v>
      </c>
      <c r="V48" s="352">
        <v>1</v>
      </c>
      <c r="W48" s="351"/>
      <c r="X48" s="352">
        <f>SUM(T48:W48)</f>
        <v>24065</v>
      </c>
      <c r="Y48" s="355">
        <f>IF(ISERROR(R48/X48-1),"         /0",(R48/X48-1))</f>
        <v>0.15819655100768748</v>
      </c>
    </row>
    <row r="49" spans="1:25" ht="19.5" customHeight="1">
      <c r="A49" s="349" t="s">
        <v>310</v>
      </c>
      <c r="B49" s="350">
        <v>918</v>
      </c>
      <c r="C49" s="351">
        <v>849</v>
      </c>
      <c r="D49" s="352">
        <v>0</v>
      </c>
      <c r="E49" s="351">
        <v>0</v>
      </c>
      <c r="F49" s="352">
        <f t="shared" si="0"/>
        <v>1767</v>
      </c>
      <c r="G49" s="353">
        <f t="shared" si="1"/>
        <v>0.001762725390927002</v>
      </c>
      <c r="H49" s="350">
        <v>1051</v>
      </c>
      <c r="I49" s="351">
        <v>1144</v>
      </c>
      <c r="J49" s="352"/>
      <c r="K49" s="351"/>
      <c r="L49" s="352">
        <f t="shared" si="2"/>
        <v>2195</v>
      </c>
      <c r="M49" s="354">
        <f t="shared" si="3"/>
        <v>-0.19498861047835991</v>
      </c>
      <c r="N49" s="350">
        <v>9578</v>
      </c>
      <c r="O49" s="351">
        <v>9005</v>
      </c>
      <c r="P49" s="352">
        <v>37</v>
      </c>
      <c r="Q49" s="351">
        <v>37</v>
      </c>
      <c r="R49" s="352">
        <f t="shared" si="4"/>
        <v>18657</v>
      </c>
      <c r="S49" s="353">
        <f t="shared" si="5"/>
        <v>0.0019188991770034071</v>
      </c>
      <c r="T49" s="364">
        <v>9198</v>
      </c>
      <c r="U49" s="351">
        <v>9692</v>
      </c>
      <c r="V49" s="352"/>
      <c r="W49" s="351"/>
      <c r="X49" s="352">
        <f t="shared" si="6"/>
        <v>18890</v>
      </c>
      <c r="Y49" s="355">
        <f t="shared" si="7"/>
        <v>-0.01233456855479087</v>
      </c>
    </row>
    <row r="50" spans="1:25" ht="19.5" customHeight="1">
      <c r="A50" s="349" t="s">
        <v>311</v>
      </c>
      <c r="B50" s="350">
        <v>453</v>
      </c>
      <c r="C50" s="351">
        <v>388</v>
      </c>
      <c r="D50" s="352">
        <v>0</v>
      </c>
      <c r="E50" s="351">
        <v>0</v>
      </c>
      <c r="F50" s="352">
        <f t="shared" si="0"/>
        <v>841</v>
      </c>
      <c r="G50" s="353">
        <f t="shared" si="1"/>
        <v>0.0008389655086415442</v>
      </c>
      <c r="H50" s="350">
        <v>169</v>
      </c>
      <c r="I50" s="351">
        <v>141</v>
      </c>
      <c r="J50" s="352"/>
      <c r="K50" s="351"/>
      <c r="L50" s="352">
        <f t="shared" si="2"/>
        <v>310</v>
      </c>
      <c r="M50" s="354">
        <f t="shared" si="3"/>
        <v>1.7129032258064516</v>
      </c>
      <c r="N50" s="350">
        <v>2835</v>
      </c>
      <c r="O50" s="351">
        <v>2454</v>
      </c>
      <c r="P50" s="352"/>
      <c r="Q50" s="351"/>
      <c r="R50" s="352">
        <f t="shared" si="4"/>
        <v>5289</v>
      </c>
      <c r="S50" s="353">
        <f t="shared" si="5"/>
        <v>0.0005439812267337204</v>
      </c>
      <c r="T50" s="364">
        <v>1699</v>
      </c>
      <c r="U50" s="351">
        <v>1588</v>
      </c>
      <c r="V50" s="352"/>
      <c r="W50" s="351"/>
      <c r="X50" s="352">
        <f t="shared" si="6"/>
        <v>3287</v>
      </c>
      <c r="Y50" s="355">
        <f t="shared" si="7"/>
        <v>0.6090660176452694</v>
      </c>
    </row>
    <row r="51" spans="1:25" ht="19.5" customHeight="1" thickBot="1">
      <c r="A51" s="349" t="s">
        <v>273</v>
      </c>
      <c r="B51" s="350">
        <v>23625</v>
      </c>
      <c r="C51" s="351">
        <v>24205</v>
      </c>
      <c r="D51" s="352">
        <v>293</v>
      </c>
      <c r="E51" s="351">
        <v>309</v>
      </c>
      <c r="F51" s="352">
        <f t="shared" si="0"/>
        <v>48432</v>
      </c>
      <c r="G51" s="353">
        <f t="shared" si="1"/>
        <v>0.04831483652143552</v>
      </c>
      <c r="H51" s="350">
        <v>20090</v>
      </c>
      <c r="I51" s="351">
        <v>21525</v>
      </c>
      <c r="J51" s="352">
        <v>3581</v>
      </c>
      <c r="K51" s="351">
        <v>3978</v>
      </c>
      <c r="L51" s="352">
        <f t="shared" si="2"/>
        <v>49174</v>
      </c>
      <c r="M51" s="354" t="s">
        <v>45</v>
      </c>
      <c r="N51" s="350">
        <v>227055</v>
      </c>
      <c r="O51" s="351">
        <v>227052</v>
      </c>
      <c r="P51" s="352">
        <v>5051</v>
      </c>
      <c r="Q51" s="351">
        <v>4032</v>
      </c>
      <c r="R51" s="352">
        <f t="shared" si="4"/>
        <v>463190</v>
      </c>
      <c r="S51" s="353">
        <f t="shared" si="5"/>
        <v>0.04763975504080013</v>
      </c>
      <c r="T51" s="364">
        <v>173593</v>
      </c>
      <c r="U51" s="351">
        <v>170294</v>
      </c>
      <c r="V51" s="352">
        <v>12515</v>
      </c>
      <c r="W51" s="351">
        <v>15685</v>
      </c>
      <c r="X51" s="352">
        <f t="shared" si="6"/>
        <v>372087</v>
      </c>
      <c r="Y51" s="355" t="s">
        <v>45</v>
      </c>
    </row>
    <row r="52" spans="1:25" s="145" customFormat="1" ht="19.5" customHeight="1">
      <c r="A52" s="152" t="s">
        <v>54</v>
      </c>
      <c r="B52" s="149">
        <f>SUM(B53:B67)</f>
        <v>67671</v>
      </c>
      <c r="C52" s="148">
        <f>SUM(C53:C67)</f>
        <v>73585</v>
      </c>
      <c r="D52" s="147">
        <f>SUM(D53:D67)</f>
        <v>19</v>
      </c>
      <c r="E52" s="148">
        <f>SUM(E53:E67)</f>
        <v>0</v>
      </c>
      <c r="F52" s="147">
        <f>SUM(B52:E52)</f>
        <v>141275</v>
      </c>
      <c r="G52" s="150">
        <f>F52/$F$9</f>
        <v>0.14093323690051623</v>
      </c>
      <c r="H52" s="149">
        <f>SUM(H53:H67)</f>
        <v>51723</v>
      </c>
      <c r="I52" s="148">
        <f>SUM(I53:I67)</f>
        <v>57810</v>
      </c>
      <c r="J52" s="147">
        <f>SUM(J53:J67)</f>
        <v>2</v>
      </c>
      <c r="K52" s="148">
        <f>SUM(K53:K67)</f>
        <v>0</v>
      </c>
      <c r="L52" s="147">
        <f>SUM(H52:K52)</f>
        <v>109535</v>
      </c>
      <c r="M52" s="151">
        <f>IF(ISERROR(F52/L52-1),"         /0",(F52/L52-1))</f>
        <v>0.2897703930250606</v>
      </c>
      <c r="N52" s="149">
        <f>SUM(N53:N67)</f>
        <v>651388</v>
      </c>
      <c r="O52" s="148">
        <f>SUM(O53:O67)</f>
        <v>594694</v>
      </c>
      <c r="P52" s="147">
        <f>SUM(P53:P67)</f>
        <v>98</v>
      </c>
      <c r="Q52" s="148">
        <f>SUM(Q53:Q67)</f>
        <v>39</v>
      </c>
      <c r="R52" s="147">
        <f>SUM(N52:Q52)</f>
        <v>1246219</v>
      </c>
      <c r="S52" s="150">
        <f>R52/$R$9</f>
        <v>0.12817540941555497</v>
      </c>
      <c r="T52" s="149">
        <f>SUM(T53:T67)</f>
        <v>571269</v>
      </c>
      <c r="U52" s="148">
        <f>SUM(U53:U67)</f>
        <v>525438</v>
      </c>
      <c r="V52" s="147">
        <f>SUM(V53:V67)</f>
        <v>69</v>
      </c>
      <c r="W52" s="148">
        <f>SUM(W53:W67)</f>
        <v>4</v>
      </c>
      <c r="X52" s="147">
        <f>SUM(T52:W52)</f>
        <v>1096780</v>
      </c>
      <c r="Y52" s="146">
        <f>IF(ISERROR(R52/X52-1),"         /0",(R52/X52-1))</f>
        <v>0.13625248454567007</v>
      </c>
    </row>
    <row r="53" spans="1:25" ht="19.5" customHeight="1">
      <c r="A53" s="342" t="s">
        <v>312</v>
      </c>
      <c r="B53" s="343">
        <v>19398</v>
      </c>
      <c r="C53" s="344">
        <v>20663</v>
      </c>
      <c r="D53" s="345">
        <v>0</v>
      </c>
      <c r="E53" s="344">
        <v>0</v>
      </c>
      <c r="F53" s="345">
        <f>SUM(B53:E53)</f>
        <v>40061</v>
      </c>
      <c r="G53" s="346">
        <f>F53/$F$9</f>
        <v>0.039964087088809636</v>
      </c>
      <c r="H53" s="343">
        <v>13220</v>
      </c>
      <c r="I53" s="344">
        <v>14178</v>
      </c>
      <c r="J53" s="345">
        <v>2</v>
      </c>
      <c r="K53" s="344">
        <v>0</v>
      </c>
      <c r="L53" s="345">
        <f>SUM(H53:K53)</f>
        <v>27400</v>
      </c>
      <c r="M53" s="347">
        <f>IF(ISERROR(F53/L53-1),"         /0",(F53/L53-1))</f>
        <v>0.4620802919708029</v>
      </c>
      <c r="N53" s="343">
        <v>153044</v>
      </c>
      <c r="O53" s="344">
        <v>146112</v>
      </c>
      <c r="P53" s="345"/>
      <c r="Q53" s="344"/>
      <c r="R53" s="345">
        <f>SUM(N53:Q53)</f>
        <v>299156</v>
      </c>
      <c r="S53" s="346">
        <f>R53/$R$9</f>
        <v>0.030768623154613886</v>
      </c>
      <c r="T53" s="343">
        <v>168321</v>
      </c>
      <c r="U53" s="344">
        <v>157630</v>
      </c>
      <c r="V53" s="345">
        <v>2</v>
      </c>
      <c r="W53" s="344">
        <v>0</v>
      </c>
      <c r="X53" s="345">
        <f>SUM(T53:W53)</f>
        <v>325953</v>
      </c>
      <c r="Y53" s="348">
        <f>IF(ISERROR(R53/X53-1),"         /0",(R53/X53-1))</f>
        <v>-0.08221123904366578</v>
      </c>
    </row>
    <row r="54" spans="1:25" ht="19.5" customHeight="1">
      <c r="A54" s="349" t="s">
        <v>313</v>
      </c>
      <c r="B54" s="350">
        <v>5594</v>
      </c>
      <c r="C54" s="351">
        <v>6188</v>
      </c>
      <c r="D54" s="352">
        <v>0</v>
      </c>
      <c r="E54" s="351">
        <v>0</v>
      </c>
      <c r="F54" s="352">
        <f>SUM(B54:E54)</f>
        <v>11782</v>
      </c>
      <c r="G54" s="353">
        <f>F54/$F$9</f>
        <v>0.011753497767912811</v>
      </c>
      <c r="H54" s="350">
        <v>4886</v>
      </c>
      <c r="I54" s="351">
        <v>5352</v>
      </c>
      <c r="J54" s="352"/>
      <c r="K54" s="351"/>
      <c r="L54" s="352">
        <f>SUM(H54:K54)</f>
        <v>10238</v>
      </c>
      <c r="M54" s="354">
        <f>IF(ISERROR(F54/L54-1),"         /0",(F54/L54-1))</f>
        <v>0.15081070521586248</v>
      </c>
      <c r="N54" s="350">
        <v>50918</v>
      </c>
      <c r="O54" s="351">
        <v>51449</v>
      </c>
      <c r="P54" s="352"/>
      <c r="Q54" s="351"/>
      <c r="R54" s="352">
        <f>SUM(N54:Q54)</f>
        <v>102367</v>
      </c>
      <c r="S54" s="353">
        <f>R54/$R$9</f>
        <v>0.010528592595396246</v>
      </c>
      <c r="T54" s="350">
        <v>42179</v>
      </c>
      <c r="U54" s="351">
        <v>43794</v>
      </c>
      <c r="V54" s="352"/>
      <c r="W54" s="351"/>
      <c r="X54" s="352">
        <f>SUM(T54:W54)</f>
        <v>85973</v>
      </c>
      <c r="Y54" s="355">
        <f>IF(ISERROR(R54/X54-1),"         /0",(R54/X54-1))</f>
        <v>0.19068777406860304</v>
      </c>
    </row>
    <row r="55" spans="1:25" ht="19.5" customHeight="1">
      <c r="A55" s="349" t="s">
        <v>314</v>
      </c>
      <c r="B55" s="350">
        <v>5564</v>
      </c>
      <c r="C55" s="351">
        <v>5395</v>
      </c>
      <c r="D55" s="352">
        <v>3</v>
      </c>
      <c r="E55" s="351">
        <v>0</v>
      </c>
      <c r="F55" s="352">
        <f>SUM(B55:E55)</f>
        <v>10962</v>
      </c>
      <c r="G55" s="353">
        <f>F55/$F$9</f>
        <v>0.010935481457465646</v>
      </c>
      <c r="H55" s="350">
        <v>4303</v>
      </c>
      <c r="I55" s="351">
        <v>4704</v>
      </c>
      <c r="J55" s="352"/>
      <c r="K55" s="351"/>
      <c r="L55" s="352">
        <f>SUM(H55:K55)</f>
        <v>9007</v>
      </c>
      <c r="M55" s="354">
        <f>IF(ISERROR(F55/L55-1),"         /0",(F55/L55-1))</f>
        <v>0.21705340290884867</v>
      </c>
      <c r="N55" s="350">
        <v>61258</v>
      </c>
      <c r="O55" s="351">
        <v>47263</v>
      </c>
      <c r="P55" s="352">
        <v>3</v>
      </c>
      <c r="Q55" s="351"/>
      <c r="R55" s="352">
        <f>SUM(N55:Q55)</f>
        <v>108524</v>
      </c>
      <c r="S55" s="353">
        <f>R55/$R$9</f>
        <v>0.011161848865579554</v>
      </c>
      <c r="T55" s="350">
        <v>48576</v>
      </c>
      <c r="U55" s="351">
        <v>36544</v>
      </c>
      <c r="V55" s="352"/>
      <c r="W55" s="351"/>
      <c r="X55" s="352">
        <f>SUM(T55:W55)</f>
        <v>85120</v>
      </c>
      <c r="Y55" s="355">
        <f>IF(ISERROR(R55/X55-1),"         /0",(R55/X55-1))</f>
        <v>0.2749530075187969</v>
      </c>
    </row>
    <row r="56" spans="1:25" ht="19.5" customHeight="1">
      <c r="A56" s="349" t="s">
        <v>315</v>
      </c>
      <c r="B56" s="350">
        <v>4227</v>
      </c>
      <c r="C56" s="351">
        <v>4776</v>
      </c>
      <c r="D56" s="352">
        <v>0</v>
      </c>
      <c r="E56" s="351">
        <v>0</v>
      </c>
      <c r="F56" s="352">
        <f>SUM(B56:E56)</f>
        <v>9003</v>
      </c>
      <c r="G56" s="353">
        <f>F56/$F$9</f>
        <v>0.008981220540190038</v>
      </c>
      <c r="H56" s="350">
        <v>3628</v>
      </c>
      <c r="I56" s="351">
        <v>4867</v>
      </c>
      <c r="J56" s="352"/>
      <c r="K56" s="351"/>
      <c r="L56" s="352">
        <f>SUM(H56:K56)</f>
        <v>8495</v>
      </c>
      <c r="M56" s="354">
        <f>IF(ISERROR(F56/L56-1),"         /0",(F56/L56-1))</f>
        <v>0.05979988228369626</v>
      </c>
      <c r="N56" s="350">
        <v>42788</v>
      </c>
      <c r="O56" s="351">
        <v>40486</v>
      </c>
      <c r="P56" s="352"/>
      <c r="Q56" s="351"/>
      <c r="R56" s="352">
        <f>SUM(N56:Q56)</f>
        <v>83274</v>
      </c>
      <c r="S56" s="353">
        <f>R56/$R$9</f>
        <v>0.008564850193802955</v>
      </c>
      <c r="T56" s="350">
        <v>63420</v>
      </c>
      <c r="U56" s="351">
        <v>59843</v>
      </c>
      <c r="V56" s="352"/>
      <c r="W56" s="351"/>
      <c r="X56" s="352">
        <f>SUM(T56:W56)</f>
        <v>123263</v>
      </c>
      <c r="Y56" s="355">
        <f>IF(ISERROR(R56/X56-1),"         /0",(R56/X56-1))</f>
        <v>-0.32442014229736416</v>
      </c>
    </row>
    <row r="57" spans="1:25" ht="19.5" customHeight="1">
      <c r="A57" s="349" t="s">
        <v>316</v>
      </c>
      <c r="B57" s="350">
        <v>4172</v>
      </c>
      <c r="C57" s="351">
        <v>4411</v>
      </c>
      <c r="D57" s="352">
        <v>0</v>
      </c>
      <c r="E57" s="351">
        <v>0</v>
      </c>
      <c r="F57" s="352">
        <f aca="true" t="shared" si="16" ref="F57:F65">SUM(B57:E57)</f>
        <v>8583</v>
      </c>
      <c r="G57" s="353">
        <f aca="true" t="shared" si="17" ref="G57:G65">F57/$F$9</f>
        <v>0.008562236576302467</v>
      </c>
      <c r="H57" s="350">
        <v>3395</v>
      </c>
      <c r="I57" s="351">
        <v>3608</v>
      </c>
      <c r="J57" s="352"/>
      <c r="K57" s="351"/>
      <c r="L57" s="352">
        <f aca="true" t="shared" si="18" ref="L57:L65">SUM(H57:K57)</f>
        <v>7003</v>
      </c>
      <c r="M57" s="354">
        <f aca="true" t="shared" si="19" ref="M57:M65">IF(ISERROR(F57/L57-1),"         /0",(F57/L57-1))</f>
        <v>0.22561759246037405</v>
      </c>
      <c r="N57" s="350">
        <v>40185</v>
      </c>
      <c r="O57" s="351">
        <v>37706</v>
      </c>
      <c r="P57" s="352"/>
      <c r="Q57" s="351"/>
      <c r="R57" s="352">
        <f aca="true" t="shared" si="20" ref="R57:R65">SUM(N57:Q57)</f>
        <v>77891</v>
      </c>
      <c r="S57" s="353">
        <f aca="true" t="shared" si="21" ref="S57:S65">R57/$R$9</f>
        <v>0.008011200932409947</v>
      </c>
      <c r="T57" s="350">
        <v>65283</v>
      </c>
      <c r="U57" s="351">
        <v>59749</v>
      </c>
      <c r="V57" s="352"/>
      <c r="W57" s="351"/>
      <c r="X57" s="352">
        <f aca="true" t="shared" si="22" ref="X57:X65">SUM(T57:W57)</f>
        <v>125032</v>
      </c>
      <c r="Y57" s="355">
        <f aca="true" t="shared" si="23" ref="Y57:Y65">IF(ISERROR(R57/X57-1),"         /0",(R57/X57-1))</f>
        <v>-0.37703147994113506</v>
      </c>
    </row>
    <row r="58" spans="1:25" ht="19.5" customHeight="1">
      <c r="A58" s="349" t="s">
        <v>317</v>
      </c>
      <c r="B58" s="350">
        <v>3438</v>
      </c>
      <c r="C58" s="351">
        <v>4398</v>
      </c>
      <c r="D58" s="352">
        <v>0</v>
      </c>
      <c r="E58" s="351">
        <v>0</v>
      </c>
      <c r="F58" s="352">
        <f>SUM(B58:E58)</f>
        <v>7836</v>
      </c>
      <c r="G58" s="353">
        <f>F58/$F$9</f>
        <v>0.007817043669102427</v>
      </c>
      <c r="H58" s="350">
        <v>2548</v>
      </c>
      <c r="I58" s="351">
        <v>3210</v>
      </c>
      <c r="J58" s="352"/>
      <c r="K58" s="351"/>
      <c r="L58" s="352">
        <f>SUM(H58:K58)</f>
        <v>5758</v>
      </c>
      <c r="M58" s="354">
        <f>IF(ISERROR(F58/L58-1),"         /0",(F58/L58-1))</f>
        <v>0.3608891976380688</v>
      </c>
      <c r="N58" s="350">
        <v>35782</v>
      </c>
      <c r="O58" s="351">
        <v>33370</v>
      </c>
      <c r="P58" s="352">
        <v>4</v>
      </c>
      <c r="Q58" s="351"/>
      <c r="R58" s="352">
        <f>SUM(N58:Q58)</f>
        <v>69156</v>
      </c>
      <c r="S58" s="353">
        <f>R58/$R$9</f>
        <v>0.007112793669124062</v>
      </c>
      <c r="T58" s="350">
        <v>27199</v>
      </c>
      <c r="U58" s="351">
        <v>24551</v>
      </c>
      <c r="V58" s="352"/>
      <c r="W58" s="351"/>
      <c r="X58" s="352">
        <f>SUM(T58:W58)</f>
        <v>51750</v>
      </c>
      <c r="Y58" s="355">
        <f>IF(ISERROR(R58/X58-1),"         /0",(R58/X58-1))</f>
        <v>0.33634782608695657</v>
      </c>
    </row>
    <row r="59" spans="1:25" ht="19.5" customHeight="1">
      <c r="A59" s="349" t="s">
        <v>318</v>
      </c>
      <c r="B59" s="350">
        <v>1537</v>
      </c>
      <c r="C59" s="351">
        <v>2195</v>
      </c>
      <c r="D59" s="352">
        <v>0</v>
      </c>
      <c r="E59" s="351">
        <v>0</v>
      </c>
      <c r="F59" s="352">
        <f>SUM(B59:E59)</f>
        <v>3732</v>
      </c>
      <c r="G59" s="353">
        <f>F59/$F$9</f>
        <v>0.0037229717934010027</v>
      </c>
      <c r="H59" s="350">
        <v>1711</v>
      </c>
      <c r="I59" s="351">
        <v>1685</v>
      </c>
      <c r="J59" s="352"/>
      <c r="K59" s="351"/>
      <c r="L59" s="352">
        <f>SUM(H59:K59)</f>
        <v>3396</v>
      </c>
      <c r="M59" s="354">
        <f>IF(ISERROR(F59/L59-1),"         /0",(F59/L59-1))</f>
        <v>0.09893992932862195</v>
      </c>
      <c r="N59" s="350">
        <v>19267</v>
      </c>
      <c r="O59" s="351">
        <v>20042</v>
      </c>
      <c r="P59" s="352">
        <v>0</v>
      </c>
      <c r="Q59" s="351"/>
      <c r="R59" s="352">
        <f>SUM(N59:Q59)</f>
        <v>39309</v>
      </c>
      <c r="S59" s="353">
        <f>R59/$R$9</f>
        <v>0.0040429869619353015</v>
      </c>
      <c r="T59" s="350">
        <v>16548</v>
      </c>
      <c r="U59" s="351">
        <v>18487</v>
      </c>
      <c r="V59" s="352"/>
      <c r="W59" s="351"/>
      <c r="X59" s="352">
        <f>SUM(T59:W59)</f>
        <v>35035</v>
      </c>
      <c r="Y59" s="355">
        <f>IF(ISERROR(R59/X59-1),"         /0",(R59/X59-1))</f>
        <v>0.12199229342086482</v>
      </c>
    </row>
    <row r="60" spans="1:25" ht="19.5" customHeight="1">
      <c r="A60" s="349" t="s">
        <v>319</v>
      </c>
      <c r="B60" s="350">
        <v>1041</v>
      </c>
      <c r="C60" s="351">
        <v>1033</v>
      </c>
      <c r="D60" s="352">
        <v>9</v>
      </c>
      <c r="E60" s="351">
        <v>0</v>
      </c>
      <c r="F60" s="352">
        <f>SUM(B60:E60)</f>
        <v>2083</v>
      </c>
      <c r="G60" s="353">
        <f>F60/$F$9</f>
        <v>0.0020779609447090803</v>
      </c>
      <c r="H60" s="350">
        <v>725</v>
      </c>
      <c r="I60" s="351">
        <v>877</v>
      </c>
      <c r="J60" s="352"/>
      <c r="K60" s="351"/>
      <c r="L60" s="352">
        <f>SUM(H60:K60)</f>
        <v>1602</v>
      </c>
      <c r="M60" s="354">
        <f>IF(ISERROR(F60/L60-1),"         /0",(F60/L60-1))</f>
        <v>0.3002496878901373</v>
      </c>
      <c r="N60" s="350">
        <v>12186</v>
      </c>
      <c r="O60" s="351">
        <v>9289</v>
      </c>
      <c r="P60" s="352">
        <v>27</v>
      </c>
      <c r="Q60" s="351">
        <v>0</v>
      </c>
      <c r="R60" s="352">
        <f>SUM(N60:Q60)</f>
        <v>21502</v>
      </c>
      <c r="S60" s="353">
        <f>R60/$R$9</f>
        <v>0.0022115115025956615</v>
      </c>
      <c r="T60" s="350">
        <v>9947</v>
      </c>
      <c r="U60" s="351">
        <v>8447</v>
      </c>
      <c r="V60" s="352">
        <v>15</v>
      </c>
      <c r="W60" s="351">
        <v>0</v>
      </c>
      <c r="X60" s="352">
        <f>SUM(T60:W60)</f>
        <v>18409</v>
      </c>
      <c r="Y60" s="355">
        <f>IF(ISERROR(R60/X60-1),"         /0",(R60/X60-1))</f>
        <v>0.16801564452170137</v>
      </c>
    </row>
    <row r="61" spans="1:25" ht="19.5" customHeight="1">
      <c r="A61" s="349" t="s">
        <v>320</v>
      </c>
      <c r="B61" s="350">
        <v>864</v>
      </c>
      <c r="C61" s="351">
        <v>1175</v>
      </c>
      <c r="D61" s="352">
        <v>0</v>
      </c>
      <c r="E61" s="351">
        <v>0</v>
      </c>
      <c r="F61" s="352">
        <f>SUM(B61:E61)</f>
        <v>2039</v>
      </c>
      <c r="G61" s="353">
        <f>F61/$F$9</f>
        <v>0.002034067386587525</v>
      </c>
      <c r="H61" s="350">
        <v>81</v>
      </c>
      <c r="I61" s="351">
        <v>29</v>
      </c>
      <c r="J61" s="352"/>
      <c r="K61" s="351"/>
      <c r="L61" s="352">
        <f>SUM(H61:K61)</f>
        <v>110</v>
      </c>
      <c r="M61" s="354">
        <f>IF(ISERROR(F61/L61-1),"         /0",(F61/L61-1))</f>
        <v>17.536363636363635</v>
      </c>
      <c r="N61" s="350">
        <v>5262</v>
      </c>
      <c r="O61" s="351">
        <v>6742</v>
      </c>
      <c r="P61" s="352"/>
      <c r="Q61" s="351"/>
      <c r="R61" s="352">
        <f>SUM(N61:Q61)</f>
        <v>12004</v>
      </c>
      <c r="S61" s="353">
        <f>R61/$R$9</f>
        <v>0.0012346285962774775</v>
      </c>
      <c r="T61" s="350">
        <v>283</v>
      </c>
      <c r="U61" s="351">
        <v>272</v>
      </c>
      <c r="V61" s="352"/>
      <c r="W61" s="351"/>
      <c r="X61" s="352">
        <f>SUM(T61:W61)</f>
        <v>555</v>
      </c>
      <c r="Y61" s="355">
        <f>IF(ISERROR(R61/X61-1),"         /0",(R61/X61-1))</f>
        <v>20.62882882882883</v>
      </c>
    </row>
    <row r="62" spans="1:25" ht="19.5" customHeight="1">
      <c r="A62" s="349" t="s">
        <v>321</v>
      </c>
      <c r="B62" s="350">
        <v>733</v>
      </c>
      <c r="C62" s="351">
        <v>593</v>
      </c>
      <c r="D62" s="352">
        <v>0</v>
      </c>
      <c r="E62" s="351">
        <v>0</v>
      </c>
      <c r="F62" s="352">
        <f t="shared" si="16"/>
        <v>1326</v>
      </c>
      <c r="G62" s="353">
        <f t="shared" si="17"/>
        <v>0.0013227922288450507</v>
      </c>
      <c r="H62" s="350">
        <v>543</v>
      </c>
      <c r="I62" s="351">
        <v>613</v>
      </c>
      <c r="J62" s="352"/>
      <c r="K62" s="351"/>
      <c r="L62" s="352">
        <f t="shared" si="18"/>
        <v>1156</v>
      </c>
      <c r="M62" s="354">
        <f t="shared" si="19"/>
        <v>0.1470588235294117</v>
      </c>
      <c r="N62" s="350">
        <v>8586</v>
      </c>
      <c r="O62" s="351">
        <v>6131</v>
      </c>
      <c r="P62" s="352"/>
      <c r="Q62" s="351"/>
      <c r="R62" s="352">
        <f t="shared" si="20"/>
        <v>14717</v>
      </c>
      <c r="S62" s="353">
        <f t="shared" si="21"/>
        <v>0.001513664532773712</v>
      </c>
      <c r="T62" s="350">
        <v>6123</v>
      </c>
      <c r="U62" s="351">
        <v>4743</v>
      </c>
      <c r="V62" s="352"/>
      <c r="W62" s="351"/>
      <c r="X62" s="352">
        <f t="shared" si="22"/>
        <v>10866</v>
      </c>
      <c r="Y62" s="355">
        <f t="shared" si="23"/>
        <v>0.3544082459046567</v>
      </c>
    </row>
    <row r="63" spans="1:25" ht="19.5" customHeight="1">
      <c r="A63" s="349" t="s">
        <v>322</v>
      </c>
      <c r="B63" s="350">
        <v>535</v>
      </c>
      <c r="C63" s="351">
        <v>523</v>
      </c>
      <c r="D63" s="352">
        <v>3</v>
      </c>
      <c r="E63" s="351">
        <v>0</v>
      </c>
      <c r="F63" s="352">
        <f t="shared" si="16"/>
        <v>1061</v>
      </c>
      <c r="G63" s="353">
        <f t="shared" si="17"/>
        <v>0.0010584332992493203</v>
      </c>
      <c r="H63" s="350">
        <v>390</v>
      </c>
      <c r="I63" s="351">
        <v>414</v>
      </c>
      <c r="J63" s="352"/>
      <c r="K63" s="351"/>
      <c r="L63" s="352">
        <f t="shared" si="18"/>
        <v>804</v>
      </c>
      <c r="M63" s="354">
        <f t="shared" si="19"/>
        <v>0.31965174129353224</v>
      </c>
      <c r="N63" s="350">
        <v>4832</v>
      </c>
      <c r="O63" s="351">
        <v>4552</v>
      </c>
      <c r="P63" s="352">
        <v>5</v>
      </c>
      <c r="Q63" s="351">
        <v>0</v>
      </c>
      <c r="R63" s="352">
        <f t="shared" si="20"/>
        <v>9389</v>
      </c>
      <c r="S63" s="353">
        <f t="shared" si="21"/>
        <v>0.0009656721001707128</v>
      </c>
      <c r="T63" s="350">
        <v>3698</v>
      </c>
      <c r="U63" s="351">
        <v>3687</v>
      </c>
      <c r="V63" s="352">
        <v>18</v>
      </c>
      <c r="W63" s="351">
        <v>0</v>
      </c>
      <c r="X63" s="352">
        <f t="shared" si="22"/>
        <v>7403</v>
      </c>
      <c r="Y63" s="355">
        <f t="shared" si="23"/>
        <v>0.26826962042415237</v>
      </c>
    </row>
    <row r="64" spans="1:25" ht="19.5" customHeight="1">
      <c r="A64" s="349" t="s">
        <v>323</v>
      </c>
      <c r="B64" s="350">
        <v>431</v>
      </c>
      <c r="C64" s="351">
        <v>418</v>
      </c>
      <c r="D64" s="352">
        <v>0</v>
      </c>
      <c r="E64" s="351">
        <v>0</v>
      </c>
      <c r="F64" s="352">
        <f t="shared" si="16"/>
        <v>849</v>
      </c>
      <c r="G64" s="353">
        <f t="shared" si="17"/>
        <v>0.0008469461555727361</v>
      </c>
      <c r="H64" s="350">
        <v>390</v>
      </c>
      <c r="I64" s="351">
        <v>303</v>
      </c>
      <c r="J64" s="352"/>
      <c r="K64" s="351"/>
      <c r="L64" s="352">
        <f t="shared" si="18"/>
        <v>693</v>
      </c>
      <c r="M64" s="354">
        <f t="shared" si="19"/>
        <v>0.22510822510822504</v>
      </c>
      <c r="N64" s="350">
        <v>4576</v>
      </c>
      <c r="O64" s="351">
        <v>3663</v>
      </c>
      <c r="P64" s="352">
        <v>7</v>
      </c>
      <c r="Q64" s="351">
        <v>0</v>
      </c>
      <c r="R64" s="352">
        <f t="shared" si="20"/>
        <v>8246</v>
      </c>
      <c r="S64" s="353">
        <f t="shared" si="21"/>
        <v>0.0008481129127710829</v>
      </c>
      <c r="T64" s="350">
        <v>4046</v>
      </c>
      <c r="U64" s="351">
        <v>3584</v>
      </c>
      <c r="V64" s="352">
        <v>3</v>
      </c>
      <c r="W64" s="351">
        <v>0</v>
      </c>
      <c r="X64" s="352">
        <f t="shared" si="22"/>
        <v>7633</v>
      </c>
      <c r="Y64" s="355">
        <f t="shared" si="23"/>
        <v>0.08030918380715324</v>
      </c>
    </row>
    <row r="65" spans="1:25" ht="19.5" customHeight="1">
      <c r="A65" s="349" t="s">
        <v>324</v>
      </c>
      <c r="B65" s="350">
        <v>404</v>
      </c>
      <c r="C65" s="351">
        <v>357</v>
      </c>
      <c r="D65" s="352">
        <v>0</v>
      </c>
      <c r="E65" s="351">
        <v>0</v>
      </c>
      <c r="F65" s="352">
        <f t="shared" si="16"/>
        <v>761</v>
      </c>
      <c r="G65" s="353">
        <f t="shared" si="17"/>
        <v>0.0007591590393296256</v>
      </c>
      <c r="H65" s="350">
        <v>394</v>
      </c>
      <c r="I65" s="351">
        <v>495</v>
      </c>
      <c r="J65" s="352"/>
      <c r="K65" s="351"/>
      <c r="L65" s="352">
        <f t="shared" si="18"/>
        <v>889</v>
      </c>
      <c r="M65" s="354">
        <f t="shared" si="19"/>
        <v>-0.1439820022497188</v>
      </c>
      <c r="N65" s="350">
        <v>4325</v>
      </c>
      <c r="O65" s="351">
        <v>3154</v>
      </c>
      <c r="P65" s="352"/>
      <c r="Q65" s="351"/>
      <c r="R65" s="352">
        <f t="shared" si="20"/>
        <v>7479</v>
      </c>
      <c r="S65" s="353">
        <f t="shared" si="21"/>
        <v>0.0007692258640086017</v>
      </c>
      <c r="T65" s="350">
        <v>4904</v>
      </c>
      <c r="U65" s="351">
        <v>5326</v>
      </c>
      <c r="V65" s="352"/>
      <c r="W65" s="351"/>
      <c r="X65" s="352">
        <f t="shared" si="22"/>
        <v>10230</v>
      </c>
      <c r="Y65" s="355">
        <f t="shared" si="23"/>
        <v>-0.2689149560117302</v>
      </c>
    </row>
    <row r="66" spans="1:25" ht="19.5" customHeight="1">
      <c r="A66" s="349" t="s">
        <v>325</v>
      </c>
      <c r="B66" s="350">
        <v>398</v>
      </c>
      <c r="C66" s="351">
        <v>324</v>
      </c>
      <c r="D66" s="352">
        <v>0</v>
      </c>
      <c r="E66" s="351">
        <v>0</v>
      </c>
      <c r="F66" s="352">
        <f aca="true" t="shared" si="24" ref="F66:F77">SUM(B66:E66)</f>
        <v>722</v>
      </c>
      <c r="G66" s="353">
        <f aca="true" t="shared" si="25" ref="G66:G77">F66/$F$9</f>
        <v>0.0007202533855400654</v>
      </c>
      <c r="H66" s="350">
        <v>438</v>
      </c>
      <c r="I66" s="351">
        <v>417</v>
      </c>
      <c r="J66" s="352"/>
      <c r="K66" s="351"/>
      <c r="L66" s="352">
        <f aca="true" t="shared" si="26" ref="L66:L77">SUM(H66:K66)</f>
        <v>855</v>
      </c>
      <c r="M66" s="354">
        <f aca="true" t="shared" si="27" ref="M66:M77">IF(ISERROR(F66/L66-1),"         /0",(F66/L66-1))</f>
        <v>-0.15555555555555556</v>
      </c>
      <c r="N66" s="350">
        <v>6095</v>
      </c>
      <c r="O66" s="351">
        <v>3961</v>
      </c>
      <c r="P66" s="352"/>
      <c r="Q66" s="351"/>
      <c r="R66" s="352">
        <f aca="true" t="shared" si="28" ref="R66:R77">SUM(N66:Q66)</f>
        <v>10056</v>
      </c>
      <c r="S66" s="353">
        <f aca="true" t="shared" si="29" ref="S66:S77">R66/$R$9</f>
        <v>0.0010342740056786333</v>
      </c>
      <c r="T66" s="350">
        <v>6245</v>
      </c>
      <c r="U66" s="351">
        <v>5866</v>
      </c>
      <c r="V66" s="352"/>
      <c r="W66" s="351"/>
      <c r="X66" s="352">
        <f aca="true" t="shared" si="30" ref="X66:X77">SUM(T66:W66)</f>
        <v>12111</v>
      </c>
      <c r="Y66" s="355">
        <f aca="true" t="shared" si="31" ref="Y66:Y77">IF(ISERROR(R66/X66-1),"         /0",(R66/X66-1))</f>
        <v>-0.16968045578399804</v>
      </c>
    </row>
    <row r="67" spans="1:25" ht="19.5" customHeight="1" thickBot="1">
      <c r="A67" s="349" t="s">
        <v>273</v>
      </c>
      <c r="B67" s="350">
        <v>19335</v>
      </c>
      <c r="C67" s="351">
        <v>21136</v>
      </c>
      <c r="D67" s="352">
        <v>4</v>
      </c>
      <c r="E67" s="351">
        <v>0</v>
      </c>
      <c r="F67" s="352">
        <f t="shared" si="24"/>
        <v>40475</v>
      </c>
      <c r="G67" s="353">
        <f t="shared" si="25"/>
        <v>0.04037708556749882</v>
      </c>
      <c r="H67" s="350">
        <v>15071</v>
      </c>
      <c r="I67" s="351">
        <v>17058</v>
      </c>
      <c r="J67" s="352"/>
      <c r="K67" s="351"/>
      <c r="L67" s="352">
        <f t="shared" si="26"/>
        <v>32129</v>
      </c>
      <c r="M67" s="354">
        <f t="shared" si="27"/>
        <v>0.2597653210495192</v>
      </c>
      <c r="N67" s="350">
        <v>202284</v>
      </c>
      <c r="O67" s="351">
        <v>180774</v>
      </c>
      <c r="P67" s="352">
        <v>52</v>
      </c>
      <c r="Q67" s="351">
        <v>39</v>
      </c>
      <c r="R67" s="352">
        <f t="shared" si="28"/>
        <v>383149</v>
      </c>
      <c r="S67" s="353">
        <f t="shared" si="29"/>
        <v>0.03940742352841713</v>
      </c>
      <c r="T67" s="350">
        <v>104497</v>
      </c>
      <c r="U67" s="351">
        <v>92915</v>
      </c>
      <c r="V67" s="352">
        <v>31</v>
      </c>
      <c r="W67" s="351">
        <v>4</v>
      </c>
      <c r="X67" s="352">
        <f t="shared" si="30"/>
        <v>197447</v>
      </c>
      <c r="Y67" s="355">
        <f t="shared" si="31"/>
        <v>0.9405156826895318</v>
      </c>
    </row>
    <row r="68" spans="1:25" s="145" customFormat="1" ht="19.5" customHeight="1">
      <c r="A68" s="152" t="s">
        <v>53</v>
      </c>
      <c r="B68" s="149">
        <f>SUM(B69:B89)</f>
        <v>150622</v>
      </c>
      <c r="C68" s="148">
        <f>SUM(C69:C89)</f>
        <v>150121</v>
      </c>
      <c r="D68" s="147">
        <f>SUM(D69:D89)</f>
        <v>592</v>
      </c>
      <c r="E68" s="148">
        <f>SUM(E69:E89)</f>
        <v>592</v>
      </c>
      <c r="F68" s="147">
        <f t="shared" si="24"/>
        <v>301927</v>
      </c>
      <c r="G68" s="150">
        <f t="shared" si="25"/>
        <v>0.3011965982492456</v>
      </c>
      <c r="H68" s="149">
        <f>SUM(H69:H89)</f>
        <v>133078</v>
      </c>
      <c r="I68" s="148">
        <f>SUM(I69:I89)</f>
        <v>134665</v>
      </c>
      <c r="J68" s="147">
        <f>SUM(J69:J89)</f>
        <v>1466</v>
      </c>
      <c r="K68" s="148">
        <f>SUM(K69:K89)</f>
        <v>1607</v>
      </c>
      <c r="L68" s="147">
        <f t="shared" si="26"/>
        <v>270816</v>
      </c>
      <c r="M68" s="151">
        <f t="shared" si="27"/>
        <v>0.1148787368545432</v>
      </c>
      <c r="N68" s="149">
        <f>SUM(N69:N89)</f>
        <v>1444137</v>
      </c>
      <c r="O68" s="148">
        <f>SUM(O69:O89)</f>
        <v>1389010</v>
      </c>
      <c r="P68" s="147">
        <f>SUM(P69:P89)</f>
        <v>6157</v>
      </c>
      <c r="Q68" s="148">
        <f>SUM(Q69:Q89)</f>
        <v>6410</v>
      </c>
      <c r="R68" s="147">
        <f t="shared" si="28"/>
        <v>2845714</v>
      </c>
      <c r="S68" s="150">
        <f t="shared" si="29"/>
        <v>0.2926857615150921</v>
      </c>
      <c r="T68" s="149">
        <f>SUM(T69:T89)</f>
        <v>1288489</v>
      </c>
      <c r="U68" s="148">
        <f>SUM(U69:U89)</f>
        <v>1260013</v>
      </c>
      <c r="V68" s="147">
        <f>SUM(V69:V89)</f>
        <v>28915</v>
      </c>
      <c r="W68" s="148">
        <f>SUM(W69:W89)</f>
        <v>29987</v>
      </c>
      <c r="X68" s="147">
        <f t="shared" si="30"/>
        <v>2607404</v>
      </c>
      <c r="Y68" s="146">
        <f t="shared" si="31"/>
        <v>0.09139742057617473</v>
      </c>
    </row>
    <row r="69" spans="1:25" s="137" customFormat="1" ht="19.5" customHeight="1">
      <c r="A69" s="342" t="s">
        <v>326</v>
      </c>
      <c r="B69" s="343">
        <v>34945</v>
      </c>
      <c r="C69" s="344">
        <v>32810</v>
      </c>
      <c r="D69" s="345">
        <v>0</v>
      </c>
      <c r="E69" s="344">
        <v>0</v>
      </c>
      <c r="F69" s="345">
        <f t="shared" si="24"/>
        <v>67755</v>
      </c>
      <c r="G69" s="346">
        <f t="shared" si="25"/>
        <v>0.06759109160286306</v>
      </c>
      <c r="H69" s="343">
        <v>27993</v>
      </c>
      <c r="I69" s="344">
        <v>27452</v>
      </c>
      <c r="J69" s="345">
        <v>898</v>
      </c>
      <c r="K69" s="344">
        <v>997</v>
      </c>
      <c r="L69" s="345">
        <f t="shared" si="26"/>
        <v>57340</v>
      </c>
      <c r="M69" s="347">
        <f t="shared" si="27"/>
        <v>0.1816358562957796</v>
      </c>
      <c r="N69" s="343">
        <v>322328</v>
      </c>
      <c r="O69" s="344">
        <v>298426</v>
      </c>
      <c r="P69" s="345">
        <v>4052</v>
      </c>
      <c r="Q69" s="344">
        <v>4168</v>
      </c>
      <c r="R69" s="345">
        <f t="shared" si="28"/>
        <v>628974</v>
      </c>
      <c r="S69" s="346">
        <f t="shared" si="29"/>
        <v>0.0646908769339412</v>
      </c>
      <c r="T69" s="363">
        <v>273797</v>
      </c>
      <c r="U69" s="344">
        <v>261837</v>
      </c>
      <c r="V69" s="345">
        <v>13735</v>
      </c>
      <c r="W69" s="344">
        <v>13906</v>
      </c>
      <c r="X69" s="345">
        <f t="shared" si="30"/>
        <v>563275</v>
      </c>
      <c r="Y69" s="348">
        <f t="shared" si="31"/>
        <v>0.11663752163685581</v>
      </c>
    </row>
    <row r="70" spans="1:25" s="137" customFormat="1" ht="19.5" customHeight="1">
      <c r="A70" s="349" t="s">
        <v>327</v>
      </c>
      <c r="B70" s="350">
        <v>22480</v>
      </c>
      <c r="C70" s="351">
        <v>21564</v>
      </c>
      <c r="D70" s="352">
        <v>0</v>
      </c>
      <c r="E70" s="351">
        <v>0</v>
      </c>
      <c r="F70" s="352">
        <f t="shared" si="24"/>
        <v>44044</v>
      </c>
      <c r="G70" s="353">
        <f t="shared" si="25"/>
        <v>0.04393745167967678</v>
      </c>
      <c r="H70" s="350">
        <v>18101</v>
      </c>
      <c r="I70" s="351">
        <v>16723</v>
      </c>
      <c r="J70" s="352"/>
      <c r="K70" s="351"/>
      <c r="L70" s="352">
        <f t="shared" si="26"/>
        <v>34824</v>
      </c>
      <c r="M70" s="354">
        <f t="shared" si="27"/>
        <v>0.2647599356765449</v>
      </c>
      <c r="N70" s="350">
        <v>188635</v>
      </c>
      <c r="O70" s="351">
        <v>184748</v>
      </c>
      <c r="P70" s="352">
        <v>60</v>
      </c>
      <c r="Q70" s="351">
        <v>0</v>
      </c>
      <c r="R70" s="352">
        <f t="shared" si="28"/>
        <v>373443</v>
      </c>
      <c r="S70" s="353">
        <f t="shared" si="29"/>
        <v>0.03840914752412946</v>
      </c>
      <c r="T70" s="364">
        <v>174792</v>
      </c>
      <c r="U70" s="351">
        <v>181978</v>
      </c>
      <c r="V70" s="352">
        <v>54</v>
      </c>
      <c r="W70" s="351">
        <v>21</v>
      </c>
      <c r="X70" s="352">
        <f t="shared" si="30"/>
        <v>356845</v>
      </c>
      <c r="Y70" s="355">
        <f t="shared" si="31"/>
        <v>0.04651319200212978</v>
      </c>
    </row>
    <row r="71" spans="1:25" s="137" customFormat="1" ht="19.5" customHeight="1">
      <c r="A71" s="349" t="s">
        <v>328</v>
      </c>
      <c r="B71" s="350">
        <v>16159</v>
      </c>
      <c r="C71" s="351">
        <v>16466</v>
      </c>
      <c r="D71" s="352">
        <v>9</v>
      </c>
      <c r="E71" s="351">
        <v>10</v>
      </c>
      <c r="F71" s="352">
        <f t="shared" si="24"/>
        <v>32644</v>
      </c>
      <c r="G71" s="353">
        <f t="shared" si="25"/>
        <v>0.032565029802728386</v>
      </c>
      <c r="H71" s="350">
        <v>14635</v>
      </c>
      <c r="I71" s="351">
        <v>14912</v>
      </c>
      <c r="J71" s="352"/>
      <c r="K71" s="351">
        <v>9</v>
      </c>
      <c r="L71" s="352">
        <f t="shared" si="26"/>
        <v>29556</v>
      </c>
      <c r="M71" s="354">
        <f t="shared" si="27"/>
        <v>0.10447963188523479</v>
      </c>
      <c r="N71" s="350">
        <v>161365</v>
      </c>
      <c r="O71" s="351">
        <v>154393</v>
      </c>
      <c r="P71" s="352">
        <v>216</v>
      </c>
      <c r="Q71" s="351">
        <v>265</v>
      </c>
      <c r="R71" s="352">
        <f t="shared" si="28"/>
        <v>316239</v>
      </c>
      <c r="S71" s="353">
        <f t="shared" si="29"/>
        <v>0.032525634176790504</v>
      </c>
      <c r="T71" s="364">
        <v>140559</v>
      </c>
      <c r="U71" s="351">
        <v>132062</v>
      </c>
      <c r="V71" s="352">
        <v>2833</v>
      </c>
      <c r="W71" s="351">
        <v>2851</v>
      </c>
      <c r="X71" s="352">
        <f t="shared" si="30"/>
        <v>278305</v>
      </c>
      <c r="Y71" s="355">
        <f t="shared" si="31"/>
        <v>0.13630369558577815</v>
      </c>
    </row>
    <row r="72" spans="1:25" s="137" customFormat="1" ht="19.5" customHeight="1">
      <c r="A72" s="349" t="s">
        <v>329</v>
      </c>
      <c r="B72" s="350">
        <v>10270</v>
      </c>
      <c r="C72" s="351">
        <v>11385</v>
      </c>
      <c r="D72" s="352">
        <v>297</v>
      </c>
      <c r="E72" s="351">
        <v>298</v>
      </c>
      <c r="F72" s="352">
        <f t="shared" si="24"/>
        <v>22250</v>
      </c>
      <c r="G72" s="353">
        <f t="shared" si="25"/>
        <v>0.02219617427737736</v>
      </c>
      <c r="H72" s="350">
        <v>10396</v>
      </c>
      <c r="I72" s="351">
        <v>11411</v>
      </c>
      <c r="J72" s="352">
        <v>419</v>
      </c>
      <c r="K72" s="351">
        <v>474</v>
      </c>
      <c r="L72" s="352">
        <f t="shared" si="26"/>
        <v>22700</v>
      </c>
      <c r="M72" s="354">
        <f t="shared" si="27"/>
        <v>-0.01982378854625555</v>
      </c>
      <c r="N72" s="350">
        <v>88989</v>
      </c>
      <c r="O72" s="351">
        <v>95580</v>
      </c>
      <c r="P72" s="352">
        <v>595</v>
      </c>
      <c r="Q72" s="351">
        <v>596</v>
      </c>
      <c r="R72" s="352">
        <f t="shared" si="28"/>
        <v>185760</v>
      </c>
      <c r="S72" s="353">
        <f t="shared" si="29"/>
        <v>0.019105682109672128</v>
      </c>
      <c r="T72" s="364">
        <v>93547</v>
      </c>
      <c r="U72" s="351">
        <v>95920</v>
      </c>
      <c r="V72" s="352">
        <v>3664</v>
      </c>
      <c r="W72" s="351">
        <v>4206</v>
      </c>
      <c r="X72" s="352">
        <f t="shared" si="30"/>
        <v>197337</v>
      </c>
      <c r="Y72" s="355">
        <f t="shared" si="31"/>
        <v>-0.058666139649432236</v>
      </c>
    </row>
    <row r="73" spans="1:25" s="137" customFormat="1" ht="19.5" customHeight="1">
      <c r="A73" s="349" t="s">
        <v>330</v>
      </c>
      <c r="B73" s="350">
        <v>8366</v>
      </c>
      <c r="C73" s="351">
        <v>8481</v>
      </c>
      <c r="D73" s="352">
        <v>0</v>
      </c>
      <c r="E73" s="351">
        <v>0</v>
      </c>
      <c r="F73" s="352">
        <f t="shared" si="24"/>
        <v>16847</v>
      </c>
      <c r="G73" s="353">
        <f t="shared" si="25"/>
        <v>0.016806244856223656</v>
      </c>
      <c r="H73" s="350">
        <v>8172</v>
      </c>
      <c r="I73" s="351">
        <v>8785</v>
      </c>
      <c r="J73" s="352">
        <v>132</v>
      </c>
      <c r="K73" s="351">
        <v>116</v>
      </c>
      <c r="L73" s="352">
        <f t="shared" si="26"/>
        <v>17205</v>
      </c>
      <c r="M73" s="354">
        <f t="shared" si="27"/>
        <v>-0.02080790467887239</v>
      </c>
      <c r="N73" s="350">
        <v>96609</v>
      </c>
      <c r="O73" s="351">
        <v>87007</v>
      </c>
      <c r="P73" s="352">
        <v>536</v>
      </c>
      <c r="Q73" s="351">
        <v>661</v>
      </c>
      <c r="R73" s="352">
        <f t="shared" si="28"/>
        <v>184813</v>
      </c>
      <c r="S73" s="353">
        <f t="shared" si="29"/>
        <v>0.019008281803051436</v>
      </c>
      <c r="T73" s="364">
        <v>91952</v>
      </c>
      <c r="U73" s="351">
        <v>85913</v>
      </c>
      <c r="V73" s="352">
        <v>6057</v>
      </c>
      <c r="W73" s="351">
        <v>6127</v>
      </c>
      <c r="X73" s="352">
        <f t="shared" si="30"/>
        <v>190049</v>
      </c>
      <c r="Y73" s="355">
        <f t="shared" si="31"/>
        <v>-0.02755078953322565</v>
      </c>
    </row>
    <row r="74" spans="1:25" s="137" customFormat="1" ht="19.5" customHeight="1">
      <c r="A74" s="349" t="s">
        <v>331</v>
      </c>
      <c r="B74" s="350">
        <v>6132</v>
      </c>
      <c r="C74" s="351">
        <v>5621</v>
      </c>
      <c r="D74" s="352">
        <v>0</v>
      </c>
      <c r="E74" s="351">
        <v>0</v>
      </c>
      <c r="F74" s="352">
        <f t="shared" si="24"/>
        <v>11753</v>
      </c>
      <c r="G74" s="353">
        <f t="shared" si="25"/>
        <v>0.01172456792278724</v>
      </c>
      <c r="H74" s="350">
        <v>4320</v>
      </c>
      <c r="I74" s="351">
        <v>3855</v>
      </c>
      <c r="J74" s="352"/>
      <c r="K74" s="351">
        <v>3</v>
      </c>
      <c r="L74" s="352">
        <f t="shared" si="26"/>
        <v>8178</v>
      </c>
      <c r="M74" s="354">
        <f t="shared" si="27"/>
        <v>0.4371484470530691</v>
      </c>
      <c r="N74" s="350">
        <v>58296</v>
      </c>
      <c r="O74" s="351">
        <v>52197</v>
      </c>
      <c r="P74" s="352">
        <v>1</v>
      </c>
      <c r="Q74" s="351">
        <v>1</v>
      </c>
      <c r="R74" s="352">
        <f t="shared" si="28"/>
        <v>110495</v>
      </c>
      <c r="S74" s="353">
        <f t="shared" si="29"/>
        <v>0.011364569039126948</v>
      </c>
      <c r="T74" s="364">
        <v>40969</v>
      </c>
      <c r="U74" s="351">
        <v>36282</v>
      </c>
      <c r="V74" s="352">
        <v>5</v>
      </c>
      <c r="W74" s="351">
        <v>8</v>
      </c>
      <c r="X74" s="352">
        <f t="shared" si="30"/>
        <v>77264</v>
      </c>
      <c r="Y74" s="355">
        <f t="shared" si="31"/>
        <v>0.4300968109339407</v>
      </c>
    </row>
    <row r="75" spans="1:25" s="137" customFormat="1" ht="19.5" customHeight="1">
      <c r="A75" s="349" t="s">
        <v>332</v>
      </c>
      <c r="B75" s="350">
        <v>5059</v>
      </c>
      <c r="C75" s="351">
        <v>5124</v>
      </c>
      <c r="D75" s="352">
        <v>0</v>
      </c>
      <c r="E75" s="351">
        <v>5</v>
      </c>
      <c r="F75" s="352">
        <f t="shared" si="24"/>
        <v>10188</v>
      </c>
      <c r="G75" s="353">
        <f t="shared" si="25"/>
        <v>0.010163353866872834</v>
      </c>
      <c r="H75" s="350">
        <v>5061</v>
      </c>
      <c r="I75" s="351">
        <v>5209</v>
      </c>
      <c r="J75" s="352"/>
      <c r="K75" s="351"/>
      <c r="L75" s="352">
        <f t="shared" si="26"/>
        <v>10270</v>
      </c>
      <c r="M75" s="354">
        <f t="shared" si="27"/>
        <v>-0.007984420642648482</v>
      </c>
      <c r="N75" s="350">
        <v>54990</v>
      </c>
      <c r="O75" s="351">
        <v>54705</v>
      </c>
      <c r="P75" s="352">
        <v>28</v>
      </c>
      <c r="Q75" s="351">
        <v>5</v>
      </c>
      <c r="R75" s="352">
        <f t="shared" si="28"/>
        <v>109728</v>
      </c>
      <c r="S75" s="353">
        <f t="shared" si="29"/>
        <v>0.011285681990364466</v>
      </c>
      <c r="T75" s="364">
        <v>49177</v>
      </c>
      <c r="U75" s="351">
        <v>52557</v>
      </c>
      <c r="V75" s="352">
        <v>368</v>
      </c>
      <c r="W75" s="351">
        <v>337</v>
      </c>
      <c r="X75" s="352">
        <f t="shared" si="30"/>
        <v>102439</v>
      </c>
      <c r="Y75" s="355">
        <f t="shared" si="31"/>
        <v>0.07115454075108119</v>
      </c>
    </row>
    <row r="76" spans="1:25" s="137" customFormat="1" ht="19.5" customHeight="1">
      <c r="A76" s="349" t="s">
        <v>333</v>
      </c>
      <c r="B76" s="350">
        <v>4369</v>
      </c>
      <c r="C76" s="351">
        <v>4243</v>
      </c>
      <c r="D76" s="352">
        <v>0</v>
      </c>
      <c r="E76" s="351">
        <v>0</v>
      </c>
      <c r="F76" s="352">
        <f t="shared" si="24"/>
        <v>8612</v>
      </c>
      <c r="G76" s="353">
        <f t="shared" si="25"/>
        <v>0.008591166421428037</v>
      </c>
      <c r="H76" s="350">
        <v>4028</v>
      </c>
      <c r="I76" s="351">
        <v>4109</v>
      </c>
      <c r="J76" s="352">
        <v>2</v>
      </c>
      <c r="K76" s="351"/>
      <c r="L76" s="352">
        <f t="shared" si="26"/>
        <v>8139</v>
      </c>
      <c r="M76" s="354">
        <f t="shared" si="27"/>
        <v>0.05811524757341191</v>
      </c>
      <c r="N76" s="350">
        <v>43739</v>
      </c>
      <c r="O76" s="351">
        <v>39910</v>
      </c>
      <c r="P76" s="352">
        <v>3</v>
      </c>
      <c r="Q76" s="351"/>
      <c r="R76" s="352">
        <f t="shared" si="28"/>
        <v>83652</v>
      </c>
      <c r="S76" s="353">
        <f t="shared" si="29"/>
        <v>0.008603728035305194</v>
      </c>
      <c r="T76" s="364">
        <v>36730</v>
      </c>
      <c r="U76" s="351">
        <v>35968</v>
      </c>
      <c r="V76" s="352">
        <v>12</v>
      </c>
      <c r="W76" s="351">
        <v>0</v>
      </c>
      <c r="X76" s="352">
        <f t="shared" si="30"/>
        <v>72710</v>
      </c>
      <c r="Y76" s="355">
        <f t="shared" si="31"/>
        <v>0.15048824095722724</v>
      </c>
    </row>
    <row r="77" spans="1:25" s="137" customFormat="1" ht="19.5" customHeight="1">
      <c r="A77" s="349" t="s">
        <v>334</v>
      </c>
      <c r="B77" s="350">
        <v>3310</v>
      </c>
      <c r="C77" s="351">
        <v>3891</v>
      </c>
      <c r="D77" s="352">
        <v>0</v>
      </c>
      <c r="E77" s="351">
        <v>0</v>
      </c>
      <c r="F77" s="352">
        <f t="shared" si="24"/>
        <v>7201</v>
      </c>
      <c r="G77" s="353">
        <f t="shared" si="25"/>
        <v>0.007183579818939073</v>
      </c>
      <c r="H77" s="350">
        <v>2704</v>
      </c>
      <c r="I77" s="351">
        <v>2841</v>
      </c>
      <c r="J77" s="352"/>
      <c r="K77" s="351"/>
      <c r="L77" s="352">
        <f t="shared" si="26"/>
        <v>5545</v>
      </c>
      <c r="M77" s="354">
        <f t="shared" si="27"/>
        <v>0.29864743011722283</v>
      </c>
      <c r="N77" s="350">
        <v>30235</v>
      </c>
      <c r="O77" s="351">
        <v>33713</v>
      </c>
      <c r="P77" s="352">
        <v>95</v>
      </c>
      <c r="Q77" s="351">
        <v>97</v>
      </c>
      <c r="R77" s="352">
        <f t="shared" si="28"/>
        <v>64140</v>
      </c>
      <c r="S77" s="353">
        <f t="shared" si="29"/>
        <v>0.006596890883475292</v>
      </c>
      <c r="T77" s="364">
        <v>20104</v>
      </c>
      <c r="U77" s="351">
        <v>22222</v>
      </c>
      <c r="V77" s="352">
        <v>152</v>
      </c>
      <c r="W77" s="351">
        <v>231</v>
      </c>
      <c r="X77" s="352">
        <f t="shared" si="30"/>
        <v>42709</v>
      </c>
      <c r="Y77" s="355">
        <f t="shared" si="31"/>
        <v>0.5017911915521318</v>
      </c>
    </row>
    <row r="78" spans="1:25" s="137" customFormat="1" ht="19.5" customHeight="1">
      <c r="A78" s="349" t="s">
        <v>335</v>
      </c>
      <c r="B78" s="350">
        <v>2966</v>
      </c>
      <c r="C78" s="351">
        <v>3136</v>
      </c>
      <c r="D78" s="352">
        <v>0</v>
      </c>
      <c r="E78" s="351">
        <v>0</v>
      </c>
      <c r="F78" s="352">
        <f aca="true" t="shared" si="32" ref="F78:F84">SUM(B78:E78)</f>
        <v>6102</v>
      </c>
      <c r="G78" s="353">
        <f aca="true" t="shared" si="33" ref="G78:G84">F78/$F$9</f>
        <v>0.006087238446766591</v>
      </c>
      <c r="H78" s="350">
        <v>2343</v>
      </c>
      <c r="I78" s="351">
        <v>2603</v>
      </c>
      <c r="J78" s="352"/>
      <c r="K78" s="351"/>
      <c r="L78" s="352">
        <f aca="true" t="shared" si="34" ref="L78:L84">SUM(H78:K78)</f>
        <v>4946</v>
      </c>
      <c r="M78" s="354">
        <f aca="true" t="shared" si="35" ref="M78:M84">IF(ISERROR(F78/L78-1),"         /0",(F78/L78-1))</f>
        <v>0.23372422159320672</v>
      </c>
      <c r="N78" s="350">
        <v>26399</v>
      </c>
      <c r="O78" s="351">
        <v>27287</v>
      </c>
      <c r="P78" s="352"/>
      <c r="Q78" s="351">
        <v>70</v>
      </c>
      <c r="R78" s="352">
        <f aca="true" t="shared" si="36" ref="R78:R84">SUM(N78:Q78)</f>
        <v>53756</v>
      </c>
      <c r="S78" s="353">
        <f aca="true" t="shared" si="37" ref="S78:S84">R78/$R$9</f>
        <v>0.005528881607921699</v>
      </c>
      <c r="T78" s="364">
        <v>18920</v>
      </c>
      <c r="U78" s="351">
        <v>19527</v>
      </c>
      <c r="V78" s="352"/>
      <c r="W78" s="351">
        <v>3</v>
      </c>
      <c r="X78" s="352">
        <f aca="true" t="shared" si="38" ref="X78:X84">SUM(T78:W78)</f>
        <v>38450</v>
      </c>
      <c r="Y78" s="355">
        <f aca="true" t="shared" si="39" ref="Y78:Y84">IF(ISERROR(R78/X78-1),"         /0",(R78/X78-1))</f>
        <v>0.39807542262678797</v>
      </c>
    </row>
    <row r="79" spans="1:25" s="137" customFormat="1" ht="19.5" customHeight="1">
      <c r="A79" s="349" t="s">
        <v>336</v>
      </c>
      <c r="B79" s="350">
        <v>2819</v>
      </c>
      <c r="C79" s="351">
        <v>3081</v>
      </c>
      <c r="D79" s="352">
        <v>0</v>
      </c>
      <c r="E79" s="351">
        <v>0</v>
      </c>
      <c r="F79" s="352">
        <f t="shared" si="32"/>
        <v>5900</v>
      </c>
      <c r="G79" s="353">
        <f t="shared" si="33"/>
        <v>0.005885727111753996</v>
      </c>
      <c r="H79" s="350">
        <v>2880</v>
      </c>
      <c r="I79" s="351">
        <v>3033</v>
      </c>
      <c r="J79" s="352"/>
      <c r="K79" s="351"/>
      <c r="L79" s="352">
        <f t="shared" si="34"/>
        <v>5913</v>
      </c>
      <c r="M79" s="354">
        <f t="shared" si="35"/>
        <v>-0.0021985455775410667</v>
      </c>
      <c r="N79" s="350">
        <v>35196</v>
      </c>
      <c r="O79" s="351">
        <v>31276</v>
      </c>
      <c r="P79" s="352">
        <v>2</v>
      </c>
      <c r="Q79" s="351">
        <v>0</v>
      </c>
      <c r="R79" s="352">
        <f t="shared" si="36"/>
        <v>66474</v>
      </c>
      <c r="S79" s="353">
        <f t="shared" si="37"/>
        <v>0.006836946127036741</v>
      </c>
      <c r="T79" s="364">
        <v>32574</v>
      </c>
      <c r="U79" s="351">
        <v>29512</v>
      </c>
      <c r="V79" s="352">
        <v>842</v>
      </c>
      <c r="W79" s="351">
        <v>823</v>
      </c>
      <c r="X79" s="352">
        <f t="shared" si="38"/>
        <v>63751</v>
      </c>
      <c r="Y79" s="355">
        <f t="shared" si="39"/>
        <v>0.04271305548148274</v>
      </c>
    </row>
    <row r="80" spans="1:25" s="137" customFormat="1" ht="19.5" customHeight="1">
      <c r="A80" s="349" t="s">
        <v>337</v>
      </c>
      <c r="B80" s="350">
        <v>2528</v>
      </c>
      <c r="C80" s="351">
        <v>2837</v>
      </c>
      <c r="D80" s="352">
        <v>0</v>
      </c>
      <c r="E80" s="351">
        <v>0</v>
      </c>
      <c r="F80" s="352">
        <f>SUM(B80:E80)</f>
        <v>5365</v>
      </c>
      <c r="G80" s="353">
        <f>F80/$F$9</f>
        <v>0.005352021348230541</v>
      </c>
      <c r="H80" s="350">
        <v>2351</v>
      </c>
      <c r="I80" s="351">
        <v>2326</v>
      </c>
      <c r="J80" s="352"/>
      <c r="K80" s="351">
        <v>0</v>
      </c>
      <c r="L80" s="352">
        <f>SUM(H80:K80)</f>
        <v>4677</v>
      </c>
      <c r="M80" s="354">
        <f>IF(ISERROR(F80/L80-1),"         /0",(F80/L80-1))</f>
        <v>0.14710284370322846</v>
      </c>
      <c r="N80" s="350">
        <v>26211</v>
      </c>
      <c r="O80" s="351">
        <v>25620</v>
      </c>
      <c r="P80" s="352"/>
      <c r="Q80" s="351"/>
      <c r="R80" s="352">
        <f>SUM(N80:Q80)</f>
        <v>51831</v>
      </c>
      <c r="S80" s="353">
        <f>R80/$R$9</f>
        <v>0.005330892600271404</v>
      </c>
      <c r="T80" s="364">
        <v>29265</v>
      </c>
      <c r="U80" s="351">
        <v>24729</v>
      </c>
      <c r="V80" s="352"/>
      <c r="W80" s="351">
        <v>0</v>
      </c>
      <c r="X80" s="352">
        <f>SUM(T80:W80)</f>
        <v>53994</v>
      </c>
      <c r="Y80" s="355">
        <f>IF(ISERROR(R80/X80-1),"         /0",(R80/X80-1))</f>
        <v>-0.0400600066674075</v>
      </c>
    </row>
    <row r="81" spans="1:25" s="137" customFormat="1" ht="19.5" customHeight="1">
      <c r="A81" s="349" t="s">
        <v>338</v>
      </c>
      <c r="B81" s="350">
        <v>2586</v>
      </c>
      <c r="C81" s="351">
        <v>2207</v>
      </c>
      <c r="D81" s="352">
        <v>0</v>
      </c>
      <c r="E81" s="351">
        <v>0</v>
      </c>
      <c r="F81" s="352">
        <f>SUM(B81:E81)</f>
        <v>4793</v>
      </c>
      <c r="G81" s="353">
        <f>F81/$F$9</f>
        <v>0.004781405092650323</v>
      </c>
      <c r="H81" s="350">
        <v>2629</v>
      </c>
      <c r="I81" s="351">
        <v>2415</v>
      </c>
      <c r="J81" s="352"/>
      <c r="K81" s="351"/>
      <c r="L81" s="352">
        <f>SUM(H81:K81)</f>
        <v>5044</v>
      </c>
      <c r="M81" s="354">
        <f>IF(ISERROR(F81/L81-1),"         /0",(F81/L81-1))</f>
        <v>-0.04976209357652661</v>
      </c>
      <c r="N81" s="350">
        <v>23556</v>
      </c>
      <c r="O81" s="351">
        <v>21872</v>
      </c>
      <c r="P81" s="352"/>
      <c r="Q81" s="351"/>
      <c r="R81" s="352">
        <f>SUM(N81:Q81)</f>
        <v>45428</v>
      </c>
      <c r="S81" s="353">
        <f>R81/$R$9</f>
        <v>0.004672334877681877</v>
      </c>
      <c r="T81" s="364">
        <v>24687</v>
      </c>
      <c r="U81" s="351">
        <v>23578</v>
      </c>
      <c r="V81" s="352">
        <v>5</v>
      </c>
      <c r="W81" s="351">
        <v>8</v>
      </c>
      <c r="X81" s="352">
        <f>SUM(T81:W81)</f>
        <v>48278</v>
      </c>
      <c r="Y81" s="355">
        <f>IF(ISERROR(R81/X81-1),"         /0",(R81/X81-1))</f>
        <v>-0.059033099962715885</v>
      </c>
    </row>
    <row r="82" spans="1:25" s="137" customFormat="1" ht="19.5" customHeight="1">
      <c r="A82" s="349" t="s">
        <v>339</v>
      </c>
      <c r="B82" s="350">
        <v>1940</v>
      </c>
      <c r="C82" s="351">
        <v>2372</v>
      </c>
      <c r="D82" s="352">
        <v>0</v>
      </c>
      <c r="E82" s="351">
        <v>0</v>
      </c>
      <c r="F82" s="352">
        <f>SUM(B82:E82)</f>
        <v>4312</v>
      </c>
      <c r="G82" s="353">
        <f>F82/$F$9</f>
        <v>0.004301568695912412</v>
      </c>
      <c r="H82" s="350">
        <v>1361</v>
      </c>
      <c r="I82" s="351">
        <v>1918</v>
      </c>
      <c r="J82" s="352"/>
      <c r="K82" s="351"/>
      <c r="L82" s="352">
        <f>SUM(H82:K82)</f>
        <v>3279</v>
      </c>
      <c r="M82" s="354">
        <f>IF(ISERROR(F82/L82-1),"         /0",(F82/L82-1))</f>
        <v>0.31503507166819156</v>
      </c>
      <c r="N82" s="350">
        <v>14467</v>
      </c>
      <c r="O82" s="351">
        <v>16717</v>
      </c>
      <c r="P82" s="352">
        <v>0</v>
      </c>
      <c r="Q82" s="351">
        <v>0</v>
      </c>
      <c r="R82" s="352">
        <f>SUM(N82:Q82)</f>
        <v>31184</v>
      </c>
      <c r="S82" s="353">
        <f>R82/$R$9</f>
        <v>0.0032073190725022374</v>
      </c>
      <c r="T82" s="364">
        <v>14357</v>
      </c>
      <c r="U82" s="351">
        <v>17003</v>
      </c>
      <c r="V82" s="352">
        <v>1</v>
      </c>
      <c r="W82" s="351">
        <v>1</v>
      </c>
      <c r="X82" s="352">
        <f>SUM(T82:W82)</f>
        <v>31362</v>
      </c>
      <c r="Y82" s="355">
        <f>IF(ISERROR(R82/X82-1),"         /0",(R82/X82-1))</f>
        <v>-0.0056756584401504995</v>
      </c>
    </row>
    <row r="83" spans="1:25" s="137" customFormat="1" ht="19.5" customHeight="1">
      <c r="A83" s="349" t="s">
        <v>340</v>
      </c>
      <c r="B83" s="350">
        <v>2084</v>
      </c>
      <c r="C83" s="351">
        <v>2104</v>
      </c>
      <c r="D83" s="352">
        <v>0</v>
      </c>
      <c r="E83" s="351">
        <v>0</v>
      </c>
      <c r="F83" s="352">
        <f t="shared" si="32"/>
        <v>4188</v>
      </c>
      <c r="G83" s="353">
        <f t="shared" si="33"/>
        <v>0.004177868668478938</v>
      </c>
      <c r="H83" s="350">
        <v>2396</v>
      </c>
      <c r="I83" s="351">
        <v>2868</v>
      </c>
      <c r="J83" s="352"/>
      <c r="K83" s="351"/>
      <c r="L83" s="352">
        <f t="shared" si="34"/>
        <v>5264</v>
      </c>
      <c r="M83" s="354">
        <f t="shared" si="35"/>
        <v>-0.2044072948328267</v>
      </c>
      <c r="N83" s="350">
        <v>18954</v>
      </c>
      <c r="O83" s="351">
        <v>22267</v>
      </c>
      <c r="P83" s="352">
        <v>0</v>
      </c>
      <c r="Q83" s="351">
        <v>0</v>
      </c>
      <c r="R83" s="352">
        <f t="shared" si="36"/>
        <v>41221</v>
      </c>
      <c r="S83" s="353">
        <f t="shared" si="37"/>
        <v>0.004239638900962505</v>
      </c>
      <c r="T83" s="364">
        <v>17932</v>
      </c>
      <c r="U83" s="351">
        <v>25210</v>
      </c>
      <c r="V83" s="352"/>
      <c r="W83" s="351"/>
      <c r="X83" s="352">
        <f t="shared" si="38"/>
        <v>43142</v>
      </c>
      <c r="Y83" s="355">
        <f t="shared" si="39"/>
        <v>-0.04452737471605395</v>
      </c>
    </row>
    <row r="84" spans="1:25" s="137" customFormat="1" ht="19.5" customHeight="1">
      <c r="A84" s="349" t="s">
        <v>341</v>
      </c>
      <c r="B84" s="350">
        <v>1415</v>
      </c>
      <c r="C84" s="351">
        <v>1393</v>
      </c>
      <c r="D84" s="352">
        <v>0</v>
      </c>
      <c r="E84" s="351">
        <v>0</v>
      </c>
      <c r="F84" s="352">
        <f t="shared" si="32"/>
        <v>2808</v>
      </c>
      <c r="G84" s="353">
        <f t="shared" si="33"/>
        <v>0.002801207072848343</v>
      </c>
      <c r="H84" s="350">
        <v>1906</v>
      </c>
      <c r="I84" s="351">
        <v>1956</v>
      </c>
      <c r="J84" s="352"/>
      <c r="K84" s="351"/>
      <c r="L84" s="352">
        <f t="shared" si="34"/>
        <v>3862</v>
      </c>
      <c r="M84" s="354">
        <f t="shared" si="35"/>
        <v>-0.27291558777835323</v>
      </c>
      <c r="N84" s="350">
        <v>14236</v>
      </c>
      <c r="O84" s="351">
        <v>13121</v>
      </c>
      <c r="P84" s="352"/>
      <c r="Q84" s="351"/>
      <c r="R84" s="352">
        <f t="shared" si="36"/>
        <v>27357</v>
      </c>
      <c r="S84" s="353">
        <f t="shared" si="37"/>
        <v>0.002813706640150196</v>
      </c>
      <c r="T84" s="364">
        <v>17142</v>
      </c>
      <c r="U84" s="351">
        <v>17276</v>
      </c>
      <c r="V84" s="352"/>
      <c r="W84" s="351"/>
      <c r="X84" s="352">
        <f t="shared" si="38"/>
        <v>34418</v>
      </c>
      <c r="Y84" s="355">
        <f t="shared" si="39"/>
        <v>-0.2051542797373468</v>
      </c>
    </row>
    <row r="85" spans="1:25" s="137" customFormat="1" ht="19.5" customHeight="1">
      <c r="A85" s="349" t="s">
        <v>342</v>
      </c>
      <c r="B85" s="350">
        <v>507</v>
      </c>
      <c r="C85" s="351">
        <v>802</v>
      </c>
      <c r="D85" s="352">
        <v>0</v>
      </c>
      <c r="E85" s="351">
        <v>0</v>
      </c>
      <c r="F85" s="352">
        <f aca="true" t="shared" si="40" ref="F85:F98">SUM(B85:E85)</f>
        <v>1309</v>
      </c>
      <c r="G85" s="353">
        <f aca="true" t="shared" si="41" ref="G85:G98">F85/$F$9</f>
        <v>0.001305833354116268</v>
      </c>
      <c r="H85" s="350"/>
      <c r="I85" s="351"/>
      <c r="J85" s="352"/>
      <c r="K85" s="351"/>
      <c r="L85" s="352">
        <f aca="true" t="shared" si="42" ref="L85:L98">SUM(H85:K85)</f>
        <v>0</v>
      </c>
      <c r="M85" s="354" t="str">
        <f aca="true" t="shared" si="43" ref="M85:M98">IF(ISERROR(F85/L85-1),"         /0",(F85/L85-1))</f>
        <v>         /0</v>
      </c>
      <c r="N85" s="350">
        <v>6169</v>
      </c>
      <c r="O85" s="351">
        <v>7312</v>
      </c>
      <c r="P85" s="352"/>
      <c r="Q85" s="351"/>
      <c r="R85" s="352">
        <f aca="true" t="shared" si="44" ref="R85:R98">SUM(N85:Q85)</f>
        <v>13481</v>
      </c>
      <c r="S85" s="353">
        <f aca="true" t="shared" si="45" ref="S85:S98">R85/$R$9</f>
        <v>0.0013865401621473404</v>
      </c>
      <c r="T85" s="364"/>
      <c r="U85" s="351"/>
      <c r="V85" s="352"/>
      <c r="W85" s="351"/>
      <c r="X85" s="352">
        <f aca="true" t="shared" si="46" ref="X85:X98">SUM(T85:W85)</f>
        <v>0</v>
      </c>
      <c r="Y85" s="355" t="str">
        <f aca="true" t="shared" si="47" ref="Y85:Y98">IF(ISERROR(R85/X85-1),"         /0",(R85/X85-1))</f>
        <v>         /0</v>
      </c>
    </row>
    <row r="86" spans="1:25" s="137" customFormat="1" ht="19.5" customHeight="1">
      <c r="A86" s="349" t="s">
        <v>343</v>
      </c>
      <c r="B86" s="350">
        <v>392</v>
      </c>
      <c r="C86" s="351">
        <v>394</v>
      </c>
      <c r="D86" s="352">
        <v>0</v>
      </c>
      <c r="E86" s="351">
        <v>0</v>
      </c>
      <c r="F86" s="352">
        <f t="shared" si="40"/>
        <v>786</v>
      </c>
      <c r="G86" s="353">
        <f t="shared" si="41"/>
        <v>0.0007840985609896003</v>
      </c>
      <c r="H86" s="350">
        <v>270</v>
      </c>
      <c r="I86" s="351">
        <v>322</v>
      </c>
      <c r="J86" s="352"/>
      <c r="K86" s="351"/>
      <c r="L86" s="352">
        <f t="shared" si="42"/>
        <v>592</v>
      </c>
      <c r="M86" s="354">
        <f t="shared" si="43"/>
        <v>0.32770270270270263</v>
      </c>
      <c r="N86" s="350">
        <v>3240</v>
      </c>
      <c r="O86" s="351">
        <v>3351</v>
      </c>
      <c r="P86" s="352"/>
      <c r="Q86" s="351"/>
      <c r="R86" s="352">
        <f t="shared" si="44"/>
        <v>6591</v>
      </c>
      <c r="S86" s="353">
        <f t="shared" si="45"/>
        <v>0.0006778937919081019</v>
      </c>
      <c r="T86" s="364">
        <v>2504</v>
      </c>
      <c r="U86" s="351">
        <v>2336</v>
      </c>
      <c r="V86" s="352">
        <v>16</v>
      </c>
      <c r="W86" s="351">
        <v>13</v>
      </c>
      <c r="X86" s="352">
        <f t="shared" si="46"/>
        <v>4869</v>
      </c>
      <c r="Y86" s="355">
        <f t="shared" si="47"/>
        <v>0.35366605052372146</v>
      </c>
    </row>
    <row r="87" spans="1:25" s="137" customFormat="1" ht="19.5" customHeight="1">
      <c r="A87" s="349" t="s">
        <v>344</v>
      </c>
      <c r="B87" s="350">
        <v>345</v>
      </c>
      <c r="C87" s="351">
        <v>269</v>
      </c>
      <c r="D87" s="352">
        <v>0</v>
      </c>
      <c r="E87" s="351">
        <v>0</v>
      </c>
      <c r="F87" s="352">
        <f t="shared" si="40"/>
        <v>614</v>
      </c>
      <c r="G87" s="353">
        <f t="shared" si="41"/>
        <v>0.0006125146519689752</v>
      </c>
      <c r="H87" s="350">
        <v>161</v>
      </c>
      <c r="I87" s="351">
        <v>203</v>
      </c>
      <c r="J87" s="352"/>
      <c r="K87" s="351"/>
      <c r="L87" s="352">
        <f t="shared" si="42"/>
        <v>364</v>
      </c>
      <c r="M87" s="354">
        <f t="shared" si="43"/>
        <v>0.6868131868131868</v>
      </c>
      <c r="N87" s="350">
        <v>2950</v>
      </c>
      <c r="O87" s="351">
        <v>2701</v>
      </c>
      <c r="P87" s="352"/>
      <c r="Q87" s="351"/>
      <c r="R87" s="352">
        <f t="shared" si="44"/>
        <v>5651</v>
      </c>
      <c r="S87" s="353">
        <f t="shared" si="45"/>
        <v>0.0005812134453152303</v>
      </c>
      <c r="T87" s="364">
        <v>1881</v>
      </c>
      <c r="U87" s="351">
        <v>1656</v>
      </c>
      <c r="V87" s="352">
        <v>8</v>
      </c>
      <c r="W87" s="351"/>
      <c r="X87" s="352">
        <f t="shared" si="46"/>
        <v>3545</v>
      </c>
      <c r="Y87" s="355">
        <f t="shared" si="47"/>
        <v>0.5940761636107192</v>
      </c>
    </row>
    <row r="88" spans="1:25" s="137" customFormat="1" ht="19.5" customHeight="1">
      <c r="A88" s="349" t="s">
        <v>345</v>
      </c>
      <c r="B88" s="350">
        <v>246</v>
      </c>
      <c r="C88" s="351">
        <v>282</v>
      </c>
      <c r="D88" s="352">
        <v>0</v>
      </c>
      <c r="E88" s="351">
        <v>0</v>
      </c>
      <c r="F88" s="352">
        <f t="shared" si="40"/>
        <v>528</v>
      </c>
      <c r="G88" s="353">
        <f t="shared" si="41"/>
        <v>0.0005267226974586627</v>
      </c>
      <c r="H88" s="350">
        <v>740</v>
      </c>
      <c r="I88" s="351">
        <v>814</v>
      </c>
      <c r="J88" s="352"/>
      <c r="K88" s="351"/>
      <c r="L88" s="352">
        <f t="shared" si="42"/>
        <v>1554</v>
      </c>
      <c r="M88" s="354">
        <f t="shared" si="43"/>
        <v>-0.6602316602316602</v>
      </c>
      <c r="N88" s="350">
        <v>6951</v>
      </c>
      <c r="O88" s="351">
        <v>6472</v>
      </c>
      <c r="P88" s="352"/>
      <c r="Q88" s="351"/>
      <c r="R88" s="352">
        <f t="shared" si="44"/>
        <v>13423</v>
      </c>
      <c r="S88" s="353">
        <f t="shared" si="45"/>
        <v>0.001380574779059695</v>
      </c>
      <c r="T88" s="364">
        <v>12477</v>
      </c>
      <c r="U88" s="351">
        <v>11828</v>
      </c>
      <c r="V88" s="352"/>
      <c r="W88" s="351"/>
      <c r="X88" s="352">
        <f t="shared" si="46"/>
        <v>24305</v>
      </c>
      <c r="Y88" s="355">
        <f t="shared" si="47"/>
        <v>-0.44772680518411845</v>
      </c>
    </row>
    <row r="89" spans="1:25" s="137" customFormat="1" ht="19.5" customHeight="1" thickBot="1">
      <c r="A89" s="356" t="s">
        <v>273</v>
      </c>
      <c r="B89" s="357">
        <v>21704</v>
      </c>
      <c r="C89" s="358">
        <v>21659</v>
      </c>
      <c r="D89" s="359">
        <v>286</v>
      </c>
      <c r="E89" s="358">
        <v>279</v>
      </c>
      <c r="F89" s="359">
        <f t="shared" si="40"/>
        <v>43928</v>
      </c>
      <c r="G89" s="360">
        <f t="shared" si="41"/>
        <v>0.0438217322991745</v>
      </c>
      <c r="H89" s="357">
        <v>20631</v>
      </c>
      <c r="I89" s="358">
        <v>20910</v>
      </c>
      <c r="J89" s="359">
        <v>15</v>
      </c>
      <c r="K89" s="358">
        <v>8</v>
      </c>
      <c r="L89" s="359">
        <f t="shared" si="42"/>
        <v>41564</v>
      </c>
      <c r="M89" s="361">
        <f t="shared" si="43"/>
        <v>0.05687614281589837</v>
      </c>
      <c r="N89" s="357">
        <v>220622</v>
      </c>
      <c r="O89" s="358">
        <v>210335</v>
      </c>
      <c r="P89" s="359">
        <v>569</v>
      </c>
      <c r="Q89" s="358">
        <v>547</v>
      </c>
      <c r="R89" s="359">
        <f t="shared" si="44"/>
        <v>432073</v>
      </c>
      <c r="S89" s="360">
        <f t="shared" si="45"/>
        <v>0.044439327014278454</v>
      </c>
      <c r="T89" s="365">
        <v>195123</v>
      </c>
      <c r="U89" s="358">
        <v>182619</v>
      </c>
      <c r="V89" s="359">
        <v>1163</v>
      </c>
      <c r="W89" s="358">
        <v>1452</v>
      </c>
      <c r="X89" s="359">
        <f t="shared" si="46"/>
        <v>380357</v>
      </c>
      <c r="Y89" s="362">
        <f t="shared" si="47"/>
        <v>0.1359669994242252</v>
      </c>
    </row>
    <row r="90" spans="1:25" s="145" customFormat="1" ht="19.5" customHeight="1">
      <c r="A90" s="152" t="s">
        <v>52</v>
      </c>
      <c r="B90" s="149">
        <f>SUM(B91:B97)</f>
        <v>11341</v>
      </c>
      <c r="C90" s="148">
        <f>SUM(C91:C97)</f>
        <v>11385</v>
      </c>
      <c r="D90" s="147">
        <f>SUM(D91:D97)</f>
        <v>30</v>
      </c>
      <c r="E90" s="148">
        <f>SUM(E91:E97)</f>
        <v>36</v>
      </c>
      <c r="F90" s="147">
        <f t="shared" si="40"/>
        <v>22792</v>
      </c>
      <c r="G90" s="150">
        <f t="shared" si="41"/>
        <v>0.02273686310696561</v>
      </c>
      <c r="H90" s="149">
        <f>SUM(H91:H97)</f>
        <v>9603</v>
      </c>
      <c r="I90" s="148">
        <f>SUM(I91:I97)</f>
        <v>9794</v>
      </c>
      <c r="J90" s="147">
        <f>SUM(J91:J97)</f>
        <v>11</v>
      </c>
      <c r="K90" s="148">
        <f>SUM(K91:K97)</f>
        <v>8</v>
      </c>
      <c r="L90" s="147">
        <f t="shared" si="42"/>
        <v>19416</v>
      </c>
      <c r="M90" s="151">
        <f t="shared" si="43"/>
        <v>0.17387721466831474</v>
      </c>
      <c r="N90" s="149">
        <f>SUM(N91:N97)</f>
        <v>114713</v>
      </c>
      <c r="O90" s="148">
        <f>SUM(O91:O97)</f>
        <v>114969</v>
      </c>
      <c r="P90" s="147">
        <f>SUM(P91:P97)</f>
        <v>785</v>
      </c>
      <c r="Q90" s="148">
        <f>SUM(Q91:Q97)</f>
        <v>775</v>
      </c>
      <c r="R90" s="147">
        <f t="shared" si="44"/>
        <v>231242</v>
      </c>
      <c r="S90" s="150">
        <f t="shared" si="45"/>
        <v>0.023783570964711467</v>
      </c>
      <c r="T90" s="149">
        <f>SUM(T91:T97)</f>
        <v>105145</v>
      </c>
      <c r="U90" s="148">
        <f>SUM(U91:U97)</f>
        <v>105648</v>
      </c>
      <c r="V90" s="147">
        <f>SUM(V91:V97)</f>
        <v>448</v>
      </c>
      <c r="W90" s="148">
        <f>SUM(W91:W97)</f>
        <v>577</v>
      </c>
      <c r="X90" s="147">
        <f t="shared" si="46"/>
        <v>211818</v>
      </c>
      <c r="Y90" s="146">
        <f t="shared" si="47"/>
        <v>0.09170136626726721</v>
      </c>
    </row>
    <row r="91" spans="1:25" ht="19.5" customHeight="1">
      <c r="A91" s="342" t="s">
        <v>346</v>
      </c>
      <c r="B91" s="343">
        <v>3052</v>
      </c>
      <c r="C91" s="344">
        <v>2916</v>
      </c>
      <c r="D91" s="345">
        <v>0</v>
      </c>
      <c r="E91" s="344">
        <v>0</v>
      </c>
      <c r="F91" s="345">
        <f t="shared" si="40"/>
        <v>5968</v>
      </c>
      <c r="G91" s="346">
        <f t="shared" si="41"/>
        <v>0.005953562610669127</v>
      </c>
      <c r="H91" s="343">
        <v>3279</v>
      </c>
      <c r="I91" s="344">
        <v>3237</v>
      </c>
      <c r="J91" s="345">
        <v>8</v>
      </c>
      <c r="K91" s="344">
        <v>8</v>
      </c>
      <c r="L91" s="345">
        <f t="shared" si="42"/>
        <v>6532</v>
      </c>
      <c r="M91" s="347">
        <f t="shared" si="43"/>
        <v>-0.08634415186772815</v>
      </c>
      <c r="N91" s="343">
        <v>38437</v>
      </c>
      <c r="O91" s="344">
        <v>37176</v>
      </c>
      <c r="P91" s="345">
        <v>11</v>
      </c>
      <c r="Q91" s="344">
        <v>11</v>
      </c>
      <c r="R91" s="345">
        <f t="shared" si="44"/>
        <v>75635</v>
      </c>
      <c r="S91" s="346">
        <f t="shared" si="45"/>
        <v>0.0077791681005870555</v>
      </c>
      <c r="T91" s="363">
        <v>36322</v>
      </c>
      <c r="U91" s="344">
        <v>35911</v>
      </c>
      <c r="V91" s="345">
        <v>35</v>
      </c>
      <c r="W91" s="344">
        <v>15</v>
      </c>
      <c r="X91" s="345">
        <f t="shared" si="46"/>
        <v>72283</v>
      </c>
      <c r="Y91" s="348">
        <f t="shared" si="47"/>
        <v>0.04637328279125108</v>
      </c>
    </row>
    <row r="92" spans="1:25" ht="19.5" customHeight="1">
      <c r="A92" s="349" t="s">
        <v>347</v>
      </c>
      <c r="B92" s="350">
        <v>2542</v>
      </c>
      <c r="C92" s="351">
        <v>2614</v>
      </c>
      <c r="D92" s="352">
        <v>2</v>
      </c>
      <c r="E92" s="351">
        <v>4</v>
      </c>
      <c r="F92" s="352">
        <f t="shared" si="40"/>
        <v>5162</v>
      </c>
      <c r="G92" s="353">
        <f t="shared" si="41"/>
        <v>0.005149512432351547</v>
      </c>
      <c r="H92" s="350">
        <v>1961</v>
      </c>
      <c r="I92" s="351">
        <v>2277</v>
      </c>
      <c r="J92" s="352"/>
      <c r="K92" s="351"/>
      <c r="L92" s="352">
        <f t="shared" si="42"/>
        <v>4238</v>
      </c>
      <c r="M92" s="354">
        <f t="shared" si="43"/>
        <v>0.21802737140160455</v>
      </c>
      <c r="N92" s="350">
        <v>24031</v>
      </c>
      <c r="O92" s="351">
        <v>24906</v>
      </c>
      <c r="P92" s="352">
        <v>35</v>
      </c>
      <c r="Q92" s="351">
        <v>43</v>
      </c>
      <c r="R92" s="352">
        <f t="shared" si="44"/>
        <v>49015</v>
      </c>
      <c r="S92" s="353">
        <f t="shared" si="45"/>
        <v>0.005041262966222973</v>
      </c>
      <c r="T92" s="364">
        <v>21325</v>
      </c>
      <c r="U92" s="351">
        <v>22390</v>
      </c>
      <c r="V92" s="352">
        <v>146</v>
      </c>
      <c r="W92" s="351">
        <v>247</v>
      </c>
      <c r="X92" s="352">
        <f t="shared" si="46"/>
        <v>44108</v>
      </c>
      <c r="Y92" s="355">
        <f t="shared" si="47"/>
        <v>0.11124965992563718</v>
      </c>
    </row>
    <row r="93" spans="1:25" ht="19.5" customHeight="1">
      <c r="A93" s="349" t="s">
        <v>348</v>
      </c>
      <c r="B93" s="350">
        <v>1465</v>
      </c>
      <c r="C93" s="351">
        <v>1374</v>
      </c>
      <c r="D93" s="352">
        <v>0</v>
      </c>
      <c r="E93" s="351">
        <v>0</v>
      </c>
      <c r="F93" s="352">
        <f t="shared" si="40"/>
        <v>2839</v>
      </c>
      <c r="G93" s="353">
        <f t="shared" si="41"/>
        <v>0.002832132079706711</v>
      </c>
      <c r="H93" s="350">
        <v>1109</v>
      </c>
      <c r="I93" s="351">
        <v>1017</v>
      </c>
      <c r="J93" s="352"/>
      <c r="K93" s="351"/>
      <c r="L93" s="352">
        <f t="shared" si="42"/>
        <v>2126</v>
      </c>
      <c r="M93" s="354">
        <f t="shared" si="43"/>
        <v>0.3353715898400753</v>
      </c>
      <c r="N93" s="350">
        <v>13031</v>
      </c>
      <c r="O93" s="351">
        <v>12534</v>
      </c>
      <c r="P93" s="352">
        <v>6</v>
      </c>
      <c r="Q93" s="351">
        <v>12</v>
      </c>
      <c r="R93" s="352">
        <f t="shared" si="44"/>
        <v>25583</v>
      </c>
      <c r="S93" s="353">
        <f t="shared" si="45"/>
        <v>0.0026312481988142876</v>
      </c>
      <c r="T93" s="364">
        <v>18990</v>
      </c>
      <c r="U93" s="351">
        <v>19187</v>
      </c>
      <c r="V93" s="352">
        <v>0</v>
      </c>
      <c r="W93" s="351">
        <v>15</v>
      </c>
      <c r="X93" s="352">
        <f t="shared" si="46"/>
        <v>38192</v>
      </c>
      <c r="Y93" s="355">
        <f t="shared" si="47"/>
        <v>-0.3301476749057394</v>
      </c>
    </row>
    <row r="94" spans="1:25" ht="19.5" customHeight="1">
      <c r="A94" s="349" t="s">
        <v>349</v>
      </c>
      <c r="B94" s="350">
        <v>692</v>
      </c>
      <c r="C94" s="351">
        <v>845</v>
      </c>
      <c r="D94" s="352">
        <v>0</v>
      </c>
      <c r="E94" s="351">
        <v>0</v>
      </c>
      <c r="F94" s="352">
        <f t="shared" si="40"/>
        <v>1537</v>
      </c>
      <c r="G94" s="353">
        <f t="shared" si="41"/>
        <v>0.001533281791655236</v>
      </c>
      <c r="H94" s="350">
        <v>743</v>
      </c>
      <c r="I94" s="351">
        <v>941</v>
      </c>
      <c r="J94" s="352"/>
      <c r="K94" s="351"/>
      <c r="L94" s="352">
        <f t="shared" si="42"/>
        <v>1684</v>
      </c>
      <c r="M94" s="354">
        <f t="shared" si="43"/>
        <v>-0.08729216152019004</v>
      </c>
      <c r="N94" s="350">
        <v>7003</v>
      </c>
      <c r="O94" s="351">
        <v>8171</v>
      </c>
      <c r="P94" s="352">
        <v>6</v>
      </c>
      <c r="Q94" s="351">
        <v>4</v>
      </c>
      <c r="R94" s="352">
        <f t="shared" si="44"/>
        <v>15184</v>
      </c>
      <c r="S94" s="353">
        <f t="shared" si="45"/>
        <v>0.0015616961517725108</v>
      </c>
      <c r="T94" s="364">
        <v>6384</v>
      </c>
      <c r="U94" s="351">
        <v>7977</v>
      </c>
      <c r="V94" s="352"/>
      <c r="W94" s="351"/>
      <c r="X94" s="352">
        <f t="shared" si="46"/>
        <v>14361</v>
      </c>
      <c r="Y94" s="355">
        <f t="shared" si="47"/>
        <v>0.05730798690898964</v>
      </c>
    </row>
    <row r="95" spans="1:25" ht="19.5" customHeight="1">
      <c r="A95" s="349" t="s">
        <v>350</v>
      </c>
      <c r="B95" s="350">
        <v>620</v>
      </c>
      <c r="C95" s="351">
        <v>644</v>
      </c>
      <c r="D95" s="352">
        <v>0</v>
      </c>
      <c r="E95" s="351">
        <v>0</v>
      </c>
      <c r="F95" s="352">
        <f t="shared" si="40"/>
        <v>1264</v>
      </c>
      <c r="G95" s="353">
        <f t="shared" si="41"/>
        <v>0.0012609422151283137</v>
      </c>
      <c r="H95" s="350">
        <v>544</v>
      </c>
      <c r="I95" s="351">
        <v>545</v>
      </c>
      <c r="J95" s="352"/>
      <c r="K95" s="351"/>
      <c r="L95" s="352">
        <f t="shared" si="42"/>
        <v>1089</v>
      </c>
      <c r="M95" s="354">
        <f t="shared" si="43"/>
        <v>0.16069788797061535</v>
      </c>
      <c r="N95" s="350">
        <v>4461</v>
      </c>
      <c r="O95" s="351">
        <v>4744</v>
      </c>
      <c r="P95" s="352">
        <v>7</v>
      </c>
      <c r="Q95" s="351"/>
      <c r="R95" s="352">
        <f t="shared" si="44"/>
        <v>9212</v>
      </c>
      <c r="S95" s="353">
        <f t="shared" si="45"/>
        <v>0.0009474673966101403</v>
      </c>
      <c r="T95" s="364">
        <v>3033</v>
      </c>
      <c r="U95" s="351">
        <v>2764</v>
      </c>
      <c r="V95" s="352">
        <v>150</v>
      </c>
      <c r="W95" s="351">
        <v>150</v>
      </c>
      <c r="X95" s="352">
        <f t="shared" si="46"/>
        <v>6097</v>
      </c>
      <c r="Y95" s="355">
        <f t="shared" si="47"/>
        <v>0.5109070034443168</v>
      </c>
    </row>
    <row r="96" spans="1:25" ht="19.5" customHeight="1">
      <c r="A96" s="349" t="s">
        <v>351</v>
      </c>
      <c r="B96" s="350">
        <v>399</v>
      </c>
      <c r="C96" s="351">
        <v>444</v>
      </c>
      <c r="D96" s="352">
        <v>5</v>
      </c>
      <c r="E96" s="351">
        <v>0</v>
      </c>
      <c r="F96" s="352">
        <f t="shared" si="40"/>
        <v>848</v>
      </c>
      <c r="G96" s="353">
        <f t="shared" si="41"/>
        <v>0.0008459485747063371</v>
      </c>
      <c r="H96" s="350">
        <v>299</v>
      </c>
      <c r="I96" s="351">
        <v>278</v>
      </c>
      <c r="J96" s="352"/>
      <c r="K96" s="351"/>
      <c r="L96" s="352">
        <f t="shared" si="42"/>
        <v>577</v>
      </c>
      <c r="M96" s="354">
        <f t="shared" si="43"/>
        <v>0.4696707105719238</v>
      </c>
      <c r="N96" s="350">
        <v>3408</v>
      </c>
      <c r="O96" s="351">
        <v>3472</v>
      </c>
      <c r="P96" s="352">
        <v>5</v>
      </c>
      <c r="Q96" s="351"/>
      <c r="R96" s="352">
        <f t="shared" si="44"/>
        <v>6885</v>
      </c>
      <c r="S96" s="353">
        <f t="shared" si="45"/>
        <v>0.0007081321130765106</v>
      </c>
      <c r="T96" s="364">
        <v>2276</v>
      </c>
      <c r="U96" s="351">
        <v>2473</v>
      </c>
      <c r="V96" s="352"/>
      <c r="W96" s="351"/>
      <c r="X96" s="352">
        <f t="shared" si="46"/>
        <v>4749</v>
      </c>
      <c r="Y96" s="355">
        <f t="shared" si="47"/>
        <v>0.4497789008212256</v>
      </c>
    </row>
    <row r="97" spans="1:25" ht="19.5" customHeight="1" thickBot="1">
      <c r="A97" s="349" t="s">
        <v>273</v>
      </c>
      <c r="B97" s="350">
        <v>2571</v>
      </c>
      <c r="C97" s="351">
        <v>2548</v>
      </c>
      <c r="D97" s="352">
        <v>23</v>
      </c>
      <c r="E97" s="351">
        <v>32</v>
      </c>
      <c r="F97" s="352">
        <f t="shared" si="40"/>
        <v>5174</v>
      </c>
      <c r="G97" s="353">
        <f t="shared" si="41"/>
        <v>0.005161483402748335</v>
      </c>
      <c r="H97" s="350">
        <v>1668</v>
      </c>
      <c r="I97" s="351">
        <v>1499</v>
      </c>
      <c r="J97" s="352">
        <v>3</v>
      </c>
      <c r="K97" s="351">
        <v>0</v>
      </c>
      <c r="L97" s="352">
        <f t="shared" si="42"/>
        <v>3170</v>
      </c>
      <c r="M97" s="354">
        <f t="shared" si="43"/>
        <v>0.6321766561514195</v>
      </c>
      <c r="N97" s="350">
        <v>24342</v>
      </c>
      <c r="O97" s="351">
        <v>23966</v>
      </c>
      <c r="P97" s="352">
        <v>715</v>
      </c>
      <c r="Q97" s="351">
        <v>705</v>
      </c>
      <c r="R97" s="352">
        <f t="shared" si="44"/>
        <v>49728</v>
      </c>
      <c r="S97" s="353">
        <f t="shared" si="45"/>
        <v>0.005114596037627991</v>
      </c>
      <c r="T97" s="364">
        <v>16815</v>
      </c>
      <c r="U97" s="351">
        <v>14946</v>
      </c>
      <c r="V97" s="352">
        <v>117</v>
      </c>
      <c r="W97" s="351">
        <v>150</v>
      </c>
      <c r="X97" s="352">
        <f t="shared" si="46"/>
        <v>32028</v>
      </c>
      <c r="Y97" s="355">
        <f t="shared" si="47"/>
        <v>0.5526414387411016</v>
      </c>
    </row>
    <row r="98" spans="1:25" s="137" customFormat="1" ht="19.5" customHeight="1" thickBot="1">
      <c r="A98" s="144" t="s">
        <v>51</v>
      </c>
      <c r="B98" s="141">
        <v>2758</v>
      </c>
      <c r="C98" s="140">
        <v>3090</v>
      </c>
      <c r="D98" s="139">
        <v>0</v>
      </c>
      <c r="E98" s="140">
        <v>0</v>
      </c>
      <c r="F98" s="139">
        <f t="shared" si="40"/>
        <v>5848</v>
      </c>
      <c r="G98" s="142">
        <f t="shared" si="41"/>
        <v>0.005833852906701249</v>
      </c>
      <c r="H98" s="141">
        <v>3870</v>
      </c>
      <c r="I98" s="140">
        <v>4542</v>
      </c>
      <c r="J98" s="139"/>
      <c r="K98" s="140"/>
      <c r="L98" s="139">
        <f t="shared" si="42"/>
        <v>8412</v>
      </c>
      <c r="M98" s="143">
        <f t="shared" si="43"/>
        <v>-0.3048026628625773</v>
      </c>
      <c r="N98" s="141">
        <v>33987</v>
      </c>
      <c r="O98" s="140">
        <v>28930</v>
      </c>
      <c r="P98" s="139">
        <v>4382</v>
      </c>
      <c r="Q98" s="140">
        <v>9</v>
      </c>
      <c r="R98" s="139">
        <f t="shared" si="44"/>
        <v>67308</v>
      </c>
      <c r="S98" s="142">
        <f t="shared" si="45"/>
        <v>0.0069227242217797785</v>
      </c>
      <c r="T98" s="141">
        <v>25227</v>
      </c>
      <c r="U98" s="140">
        <v>17316</v>
      </c>
      <c r="V98" s="139">
        <v>17</v>
      </c>
      <c r="W98" s="140">
        <v>9</v>
      </c>
      <c r="X98" s="139">
        <f t="shared" si="46"/>
        <v>42569</v>
      </c>
      <c r="Y98" s="138">
        <f t="shared" si="47"/>
        <v>0.5811506025511521</v>
      </c>
    </row>
    <row r="99" ht="15" thickTop="1">
      <c r="A99" s="89"/>
    </row>
    <row r="100" ht="14.25">
      <c r="A100" s="89" t="s">
        <v>50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9:Y65536 M99:M65536 Y3 M3 M5:M8 Y5:Y8">
    <cfRule type="cellIs" priority="1" dxfId="93" operator="lessThan" stopIfTrue="1">
      <formula>0</formula>
    </cfRule>
  </conditionalFormatting>
  <conditionalFormatting sqref="M9:M98 Y9:Y98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0" zoomScaleNormal="80" zoomScalePageLayoutView="0" workbookViewId="0" topLeftCell="A1">
      <selection activeCell="A19" sqref="A19:IV19"/>
    </sheetView>
  </sheetViews>
  <sheetFormatPr defaultColWidth="8.00390625" defaultRowHeight="15"/>
  <cols>
    <col min="1" max="1" width="23.421875" style="112" customWidth="1"/>
    <col min="2" max="2" width="9.42187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421875" style="112" customWidth="1"/>
    <col min="9" max="9" width="10.8515625" style="112" customWidth="1"/>
    <col min="10" max="10" width="8.57421875" style="112" customWidth="1"/>
    <col min="11" max="11" width="9.7109375" style="112" bestFit="1" customWidth="1"/>
    <col min="12" max="12" width="11.00390625" style="112" customWidth="1"/>
    <col min="13" max="13" width="10.57421875" style="112" bestFit="1" customWidth="1"/>
    <col min="14" max="14" width="12.42187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421875" style="112" customWidth="1"/>
    <col min="19" max="19" width="11.28125" style="112" bestFit="1" customWidth="1"/>
    <col min="20" max="21" width="12.42187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65" t="s">
        <v>61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7"/>
    </row>
    <row r="4" spans="1:25" ht="21" customHeight="1" thickBot="1">
      <c r="A4" s="676" t="s">
        <v>60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</row>
    <row r="5" spans="1:25" s="164" customFormat="1" ht="17.25" customHeight="1" thickBot="1" thickTop="1">
      <c r="A5" s="612" t="s">
        <v>59</v>
      </c>
      <c r="B5" s="682" t="s">
        <v>34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33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130" customFormat="1" ht="26.25" customHeight="1">
      <c r="A6" s="613"/>
      <c r="B6" s="687" t="s">
        <v>151</v>
      </c>
      <c r="C6" s="688"/>
      <c r="D6" s="688"/>
      <c r="E6" s="688"/>
      <c r="F6" s="688"/>
      <c r="G6" s="668" t="s">
        <v>32</v>
      </c>
      <c r="H6" s="687" t="s">
        <v>152</v>
      </c>
      <c r="I6" s="688"/>
      <c r="J6" s="688"/>
      <c r="K6" s="688"/>
      <c r="L6" s="688"/>
      <c r="M6" s="679" t="s">
        <v>31</v>
      </c>
      <c r="N6" s="687" t="s">
        <v>153</v>
      </c>
      <c r="O6" s="688"/>
      <c r="P6" s="688"/>
      <c r="Q6" s="688"/>
      <c r="R6" s="688"/>
      <c r="S6" s="668" t="s">
        <v>32</v>
      </c>
      <c r="T6" s="687" t="s">
        <v>154</v>
      </c>
      <c r="U6" s="688"/>
      <c r="V6" s="688"/>
      <c r="W6" s="688"/>
      <c r="X6" s="688"/>
      <c r="Y6" s="673" t="s">
        <v>31</v>
      </c>
    </row>
    <row r="7" spans="1:25" s="125" customFormat="1" ht="26.25" customHeight="1">
      <c r="A7" s="614"/>
      <c r="B7" s="660" t="s">
        <v>20</v>
      </c>
      <c r="C7" s="661"/>
      <c r="D7" s="662" t="s">
        <v>19</v>
      </c>
      <c r="E7" s="661"/>
      <c r="F7" s="663" t="s">
        <v>15</v>
      </c>
      <c r="G7" s="669"/>
      <c r="H7" s="660" t="s">
        <v>20</v>
      </c>
      <c r="I7" s="661"/>
      <c r="J7" s="662" t="s">
        <v>19</v>
      </c>
      <c r="K7" s="661"/>
      <c r="L7" s="663" t="s">
        <v>15</v>
      </c>
      <c r="M7" s="680"/>
      <c r="N7" s="660" t="s">
        <v>20</v>
      </c>
      <c r="O7" s="661"/>
      <c r="P7" s="662" t="s">
        <v>19</v>
      </c>
      <c r="Q7" s="661"/>
      <c r="R7" s="663" t="s">
        <v>15</v>
      </c>
      <c r="S7" s="669"/>
      <c r="T7" s="660" t="s">
        <v>20</v>
      </c>
      <c r="U7" s="661"/>
      <c r="V7" s="662" t="s">
        <v>19</v>
      </c>
      <c r="W7" s="661"/>
      <c r="X7" s="663" t="s">
        <v>15</v>
      </c>
      <c r="Y7" s="674"/>
    </row>
    <row r="8" spans="1:25" s="160" customFormat="1" ht="27" thickBot="1">
      <c r="A8" s="615"/>
      <c r="B8" s="163" t="s">
        <v>17</v>
      </c>
      <c r="C8" s="161" t="s">
        <v>16</v>
      </c>
      <c r="D8" s="162" t="s">
        <v>17</v>
      </c>
      <c r="E8" s="161" t="s">
        <v>16</v>
      </c>
      <c r="F8" s="664"/>
      <c r="G8" s="670"/>
      <c r="H8" s="163" t="s">
        <v>17</v>
      </c>
      <c r="I8" s="161" t="s">
        <v>16</v>
      </c>
      <c r="J8" s="162" t="s">
        <v>17</v>
      </c>
      <c r="K8" s="161" t="s">
        <v>16</v>
      </c>
      <c r="L8" s="664"/>
      <c r="M8" s="681"/>
      <c r="N8" s="163" t="s">
        <v>17</v>
      </c>
      <c r="O8" s="161" t="s">
        <v>16</v>
      </c>
      <c r="P8" s="162" t="s">
        <v>17</v>
      </c>
      <c r="Q8" s="161" t="s">
        <v>16</v>
      </c>
      <c r="R8" s="664"/>
      <c r="S8" s="670"/>
      <c r="T8" s="163" t="s">
        <v>17</v>
      </c>
      <c r="U8" s="161" t="s">
        <v>16</v>
      </c>
      <c r="V8" s="162" t="s">
        <v>17</v>
      </c>
      <c r="W8" s="161" t="s">
        <v>16</v>
      </c>
      <c r="X8" s="664"/>
      <c r="Y8" s="675"/>
    </row>
    <row r="9" spans="1:25" s="114" customFormat="1" ht="18" customHeight="1" thickBot="1" thickTop="1">
      <c r="A9" s="192" t="s">
        <v>22</v>
      </c>
      <c r="B9" s="189">
        <f>B10+B14+B25+B42+B52+B57</f>
        <v>495497</v>
      </c>
      <c r="C9" s="188">
        <f>C10+C14+C25+C42+C52+C57</f>
        <v>503349</v>
      </c>
      <c r="D9" s="187">
        <f>D10+D14+D25+D42+D52+D57</f>
        <v>1690</v>
      </c>
      <c r="E9" s="186">
        <f>E10+E14+E25+E42+E52+E57</f>
        <v>1889</v>
      </c>
      <c r="F9" s="185">
        <f aca="true" t="shared" si="0" ref="F9:F57">SUM(B9:E9)</f>
        <v>1002425</v>
      </c>
      <c r="G9" s="190">
        <f aca="true" t="shared" si="1" ref="G9:G57">F9/$F$9</f>
        <v>1</v>
      </c>
      <c r="H9" s="189">
        <f>H10+H14+H25+H42+H52+H57</f>
        <v>446293</v>
      </c>
      <c r="I9" s="188">
        <f>I10+I14+I25+I42+I52+I57</f>
        <v>461697</v>
      </c>
      <c r="J9" s="187">
        <f>J10+J14+J25+J42+J52+J57</f>
        <v>5238</v>
      </c>
      <c r="K9" s="186">
        <f>K10+K14+K25+K42+K52+K57</f>
        <v>5793</v>
      </c>
      <c r="L9" s="185">
        <f aca="true" t="shared" si="2" ref="L9:L57">SUM(H9:K9)</f>
        <v>919021</v>
      </c>
      <c r="M9" s="191">
        <f aca="true" t="shared" si="3" ref="M9:M57">IF(ISERROR(F9/L9-1),"         /0",(F9/L9-1))</f>
        <v>0.09075309486943173</v>
      </c>
      <c r="N9" s="189">
        <f>N10+N14+N25+N42+N52+N57</f>
        <v>4937567</v>
      </c>
      <c r="O9" s="188">
        <f>O10+O14+O25+O42+O52+O57</f>
        <v>4751451</v>
      </c>
      <c r="P9" s="187">
        <f>P10+P14+P25+P42+P52+P57</f>
        <v>19254</v>
      </c>
      <c r="Q9" s="186">
        <f>Q10+Q14+Q25+Q42+Q52+Q57</f>
        <v>14490</v>
      </c>
      <c r="R9" s="185">
        <f aca="true" t="shared" si="4" ref="R9:R57">SUM(N9:Q9)</f>
        <v>9722762</v>
      </c>
      <c r="S9" s="190">
        <f aca="true" t="shared" si="5" ref="S9:S57">R9/$R$9</f>
        <v>1</v>
      </c>
      <c r="T9" s="189">
        <f>T10+T14+T25+T42+T52+T57</f>
        <v>4522936</v>
      </c>
      <c r="U9" s="188">
        <f>U10+U14+U25+U42+U52+U57</f>
        <v>4416686</v>
      </c>
      <c r="V9" s="187">
        <f>V10+V14+V25+V42+V52+V57</f>
        <v>43590</v>
      </c>
      <c r="W9" s="186">
        <f>W10+W14+W25+W42+W52+W57</f>
        <v>47778</v>
      </c>
      <c r="X9" s="185">
        <f aca="true" t="shared" si="6" ref="X9:X57">SUM(T9:W9)</f>
        <v>9030990</v>
      </c>
      <c r="Y9" s="184">
        <f>IF(ISERROR(R9/X9-1),"         /0",(R9/X9-1))</f>
        <v>0.07659979692148933</v>
      </c>
    </row>
    <row r="10" spans="1:25" s="174" customFormat="1" ht="19.5" customHeight="1">
      <c r="A10" s="183" t="s">
        <v>56</v>
      </c>
      <c r="B10" s="180">
        <f>SUM(B11:B13)</f>
        <v>132053</v>
      </c>
      <c r="C10" s="179">
        <f>SUM(C11:C13)</f>
        <v>135226</v>
      </c>
      <c r="D10" s="178">
        <f>SUM(D11:D13)</f>
        <v>756</v>
      </c>
      <c r="E10" s="177">
        <f>SUM(E11:E13)</f>
        <v>837</v>
      </c>
      <c r="F10" s="176">
        <f t="shared" si="0"/>
        <v>268872</v>
      </c>
      <c r="G10" s="181">
        <f t="shared" si="1"/>
        <v>0.26822156271042724</v>
      </c>
      <c r="H10" s="180">
        <f>SUM(H11:H13)</f>
        <v>126061</v>
      </c>
      <c r="I10" s="179">
        <f>SUM(I11:I13)</f>
        <v>130124</v>
      </c>
      <c r="J10" s="178">
        <f>SUM(J11:J13)</f>
        <v>147</v>
      </c>
      <c r="K10" s="177">
        <f>SUM(K11:K13)</f>
        <v>128</v>
      </c>
      <c r="L10" s="176">
        <f t="shared" si="2"/>
        <v>256460</v>
      </c>
      <c r="M10" s="182">
        <f t="shared" si="3"/>
        <v>0.04839741090228489</v>
      </c>
      <c r="N10" s="180">
        <f>SUM(N11:N13)</f>
        <v>1468698</v>
      </c>
      <c r="O10" s="179">
        <f>SUM(O11:O13)</f>
        <v>1403981</v>
      </c>
      <c r="P10" s="178">
        <f>SUM(P11:P13)</f>
        <v>1708</v>
      </c>
      <c r="Q10" s="177">
        <f>SUM(Q11:Q13)</f>
        <v>2350</v>
      </c>
      <c r="R10" s="176">
        <f t="shared" si="4"/>
        <v>2876737</v>
      </c>
      <c r="S10" s="181">
        <f t="shared" si="5"/>
        <v>0.2958765215069545</v>
      </c>
      <c r="T10" s="180">
        <f>SUM(T11:T13)</f>
        <v>1359121</v>
      </c>
      <c r="U10" s="179">
        <f>SUM(U11:U13)</f>
        <v>1336692</v>
      </c>
      <c r="V10" s="178">
        <f>SUM(V11:V13)</f>
        <v>691</v>
      </c>
      <c r="W10" s="177">
        <f>SUM(W11:W13)</f>
        <v>393</v>
      </c>
      <c r="X10" s="176">
        <f t="shared" si="6"/>
        <v>2696897</v>
      </c>
      <c r="Y10" s="253">
        <f aca="true" t="shared" si="7" ref="Y10:Y26">IF(ISERROR(R10/X10-1),"         /0",IF(R10/X10&gt;5,"  *  ",(R10/X10-1)))</f>
        <v>0.06668404466318134</v>
      </c>
    </row>
    <row r="11" spans="1:25" ht="19.5" customHeight="1">
      <c r="A11" s="342" t="s">
        <v>352</v>
      </c>
      <c r="B11" s="343">
        <v>125880</v>
      </c>
      <c r="C11" s="344">
        <v>128333</v>
      </c>
      <c r="D11" s="345">
        <v>749</v>
      </c>
      <c r="E11" s="366">
        <v>830</v>
      </c>
      <c r="F11" s="367">
        <f t="shared" si="0"/>
        <v>255792</v>
      </c>
      <c r="G11" s="346">
        <f t="shared" si="1"/>
        <v>0.2551732049779285</v>
      </c>
      <c r="H11" s="343">
        <v>121520</v>
      </c>
      <c r="I11" s="344">
        <v>125337</v>
      </c>
      <c r="J11" s="345">
        <v>139</v>
      </c>
      <c r="K11" s="366">
        <v>120</v>
      </c>
      <c r="L11" s="367">
        <f t="shared" si="2"/>
        <v>247116</v>
      </c>
      <c r="M11" s="368">
        <f t="shared" si="3"/>
        <v>0.03510901762734919</v>
      </c>
      <c r="N11" s="343">
        <v>1403428</v>
      </c>
      <c r="O11" s="344">
        <v>1343906</v>
      </c>
      <c r="P11" s="345">
        <v>1690</v>
      </c>
      <c r="Q11" s="366">
        <v>2338</v>
      </c>
      <c r="R11" s="367">
        <f t="shared" si="4"/>
        <v>2751362</v>
      </c>
      <c r="S11" s="346">
        <f t="shared" si="5"/>
        <v>0.2829815231515489</v>
      </c>
      <c r="T11" s="363">
        <v>1301752</v>
      </c>
      <c r="U11" s="344">
        <v>1285586</v>
      </c>
      <c r="V11" s="345">
        <v>683</v>
      </c>
      <c r="W11" s="366">
        <v>385</v>
      </c>
      <c r="X11" s="367">
        <f t="shared" si="6"/>
        <v>2588406</v>
      </c>
      <c r="Y11" s="348">
        <f t="shared" si="7"/>
        <v>0.06295612048496246</v>
      </c>
    </row>
    <row r="12" spans="1:25" ht="19.5" customHeight="1">
      <c r="A12" s="349" t="s">
        <v>353</v>
      </c>
      <c r="B12" s="350">
        <v>4175</v>
      </c>
      <c r="C12" s="351">
        <v>4800</v>
      </c>
      <c r="D12" s="352">
        <v>0</v>
      </c>
      <c r="E12" s="369">
        <v>0</v>
      </c>
      <c r="F12" s="370">
        <f t="shared" si="0"/>
        <v>8975</v>
      </c>
      <c r="G12" s="353">
        <f t="shared" si="1"/>
        <v>0.008953288275930867</v>
      </c>
      <c r="H12" s="350">
        <v>2642</v>
      </c>
      <c r="I12" s="351">
        <v>2947</v>
      </c>
      <c r="J12" s="352"/>
      <c r="K12" s="369"/>
      <c r="L12" s="370">
        <f t="shared" si="2"/>
        <v>5589</v>
      </c>
      <c r="M12" s="371">
        <f t="shared" si="3"/>
        <v>0.6058328860261228</v>
      </c>
      <c r="N12" s="350">
        <v>44908</v>
      </c>
      <c r="O12" s="351">
        <v>39936</v>
      </c>
      <c r="P12" s="352">
        <v>4</v>
      </c>
      <c r="Q12" s="369">
        <v>0</v>
      </c>
      <c r="R12" s="370">
        <f t="shared" si="4"/>
        <v>84848</v>
      </c>
      <c r="S12" s="353">
        <f t="shared" si="5"/>
        <v>0.008726738348629741</v>
      </c>
      <c r="T12" s="364">
        <v>39638</v>
      </c>
      <c r="U12" s="351">
        <v>33248</v>
      </c>
      <c r="V12" s="352"/>
      <c r="W12" s="369"/>
      <c r="X12" s="370">
        <f t="shared" si="6"/>
        <v>72886</v>
      </c>
      <c r="Y12" s="355">
        <f t="shared" si="7"/>
        <v>0.16411930960678323</v>
      </c>
    </row>
    <row r="13" spans="1:25" ht="19.5" customHeight="1" thickBot="1">
      <c r="A13" s="356" t="s">
        <v>354</v>
      </c>
      <c r="B13" s="357">
        <v>1998</v>
      </c>
      <c r="C13" s="358">
        <v>2093</v>
      </c>
      <c r="D13" s="359">
        <v>7</v>
      </c>
      <c r="E13" s="372">
        <v>7</v>
      </c>
      <c r="F13" s="373">
        <f t="shared" si="0"/>
        <v>4105</v>
      </c>
      <c r="G13" s="360">
        <f t="shared" si="1"/>
        <v>0.004095069456567823</v>
      </c>
      <c r="H13" s="357">
        <v>1899</v>
      </c>
      <c r="I13" s="358">
        <v>1840</v>
      </c>
      <c r="J13" s="359">
        <v>8</v>
      </c>
      <c r="K13" s="372">
        <v>8</v>
      </c>
      <c r="L13" s="373">
        <f t="shared" si="2"/>
        <v>3755</v>
      </c>
      <c r="M13" s="374">
        <f t="shared" si="3"/>
        <v>0.09320905459387485</v>
      </c>
      <c r="N13" s="357">
        <v>20362</v>
      </c>
      <c r="O13" s="358">
        <v>20139</v>
      </c>
      <c r="P13" s="359">
        <v>14</v>
      </c>
      <c r="Q13" s="372">
        <v>12</v>
      </c>
      <c r="R13" s="373">
        <f t="shared" si="4"/>
        <v>40527</v>
      </c>
      <c r="S13" s="360">
        <f t="shared" si="5"/>
        <v>0.0041682600067758525</v>
      </c>
      <c r="T13" s="365">
        <v>17731</v>
      </c>
      <c r="U13" s="358">
        <v>17858</v>
      </c>
      <c r="V13" s="359">
        <v>8</v>
      </c>
      <c r="W13" s="372">
        <v>8</v>
      </c>
      <c r="X13" s="373">
        <f t="shared" si="6"/>
        <v>35605</v>
      </c>
      <c r="Y13" s="362">
        <f t="shared" si="7"/>
        <v>0.13823901137480687</v>
      </c>
    </row>
    <row r="14" spans="1:25" s="174" customFormat="1" ht="19.5" customHeight="1">
      <c r="A14" s="183" t="s">
        <v>55</v>
      </c>
      <c r="B14" s="180">
        <f>SUM(B15:B24)</f>
        <v>131052</v>
      </c>
      <c r="C14" s="179">
        <f>SUM(C15:C24)</f>
        <v>129942</v>
      </c>
      <c r="D14" s="178">
        <f>SUM(D15:D24)</f>
        <v>293</v>
      </c>
      <c r="E14" s="177">
        <f>SUM(E15:E24)</f>
        <v>424</v>
      </c>
      <c r="F14" s="176">
        <f t="shared" si="0"/>
        <v>261711</v>
      </c>
      <c r="G14" s="181">
        <f t="shared" si="1"/>
        <v>0.2610778861261441</v>
      </c>
      <c r="H14" s="180">
        <f>SUM(H15:H24)</f>
        <v>121958</v>
      </c>
      <c r="I14" s="179">
        <f>SUM(I15:I24)</f>
        <v>124762</v>
      </c>
      <c r="J14" s="178">
        <f>SUM(J15:J24)</f>
        <v>3612</v>
      </c>
      <c r="K14" s="177">
        <f>SUM(K15:K24)</f>
        <v>4050</v>
      </c>
      <c r="L14" s="176">
        <f t="shared" si="2"/>
        <v>254382</v>
      </c>
      <c r="M14" s="182">
        <f t="shared" si="3"/>
        <v>0.028811000778356854</v>
      </c>
      <c r="N14" s="180">
        <f>SUM(N15:N24)</f>
        <v>1224644</v>
      </c>
      <c r="O14" s="179">
        <f>SUM(O15:O24)</f>
        <v>1219867</v>
      </c>
      <c r="P14" s="178">
        <f>SUM(P15:P24)</f>
        <v>6124</v>
      </c>
      <c r="Q14" s="177">
        <f>SUM(Q15:Q24)</f>
        <v>4907</v>
      </c>
      <c r="R14" s="176">
        <f t="shared" si="4"/>
        <v>2455542</v>
      </c>
      <c r="S14" s="181">
        <f t="shared" si="5"/>
        <v>0.2525560123759072</v>
      </c>
      <c r="T14" s="180">
        <f>SUM(T15:T24)</f>
        <v>1173685</v>
      </c>
      <c r="U14" s="179">
        <f>SUM(U15:U24)</f>
        <v>1171579</v>
      </c>
      <c r="V14" s="178">
        <f>SUM(V15:V24)</f>
        <v>13450</v>
      </c>
      <c r="W14" s="177">
        <f>SUM(W15:W24)</f>
        <v>16808</v>
      </c>
      <c r="X14" s="176">
        <f t="shared" si="6"/>
        <v>2375522</v>
      </c>
      <c r="Y14" s="175">
        <f t="shared" si="7"/>
        <v>0.033685227920431826</v>
      </c>
    </row>
    <row r="15" spans="1:25" ht="19.5" customHeight="1">
      <c r="A15" s="342" t="s">
        <v>355</v>
      </c>
      <c r="B15" s="343">
        <v>31414</v>
      </c>
      <c r="C15" s="344">
        <v>31267</v>
      </c>
      <c r="D15" s="345">
        <v>0</v>
      </c>
      <c r="E15" s="366">
        <v>115</v>
      </c>
      <c r="F15" s="367">
        <f t="shared" si="0"/>
        <v>62796</v>
      </c>
      <c r="G15" s="346">
        <f t="shared" si="1"/>
        <v>0.0626440880863905</v>
      </c>
      <c r="H15" s="343">
        <v>29924</v>
      </c>
      <c r="I15" s="344">
        <v>28431</v>
      </c>
      <c r="J15" s="345">
        <v>74</v>
      </c>
      <c r="K15" s="366">
        <v>4</v>
      </c>
      <c r="L15" s="367">
        <f t="shared" si="2"/>
        <v>58433</v>
      </c>
      <c r="M15" s="368">
        <f t="shared" si="3"/>
        <v>0.07466671230297939</v>
      </c>
      <c r="N15" s="343">
        <v>277066</v>
      </c>
      <c r="O15" s="344">
        <v>270212</v>
      </c>
      <c r="P15" s="345">
        <v>413</v>
      </c>
      <c r="Q15" s="366">
        <v>232</v>
      </c>
      <c r="R15" s="367">
        <f t="shared" si="4"/>
        <v>547923</v>
      </c>
      <c r="S15" s="346">
        <f t="shared" si="5"/>
        <v>0.05635466547468713</v>
      </c>
      <c r="T15" s="363">
        <v>285622</v>
      </c>
      <c r="U15" s="344">
        <v>280264</v>
      </c>
      <c r="V15" s="345">
        <v>302</v>
      </c>
      <c r="W15" s="366">
        <v>48</v>
      </c>
      <c r="X15" s="367">
        <f t="shared" si="6"/>
        <v>566236</v>
      </c>
      <c r="Y15" s="348">
        <f t="shared" si="7"/>
        <v>-0.0323416384687657</v>
      </c>
    </row>
    <row r="16" spans="1:25" ht="19.5" customHeight="1">
      <c r="A16" s="349" t="s">
        <v>356</v>
      </c>
      <c r="B16" s="350">
        <v>30755</v>
      </c>
      <c r="C16" s="351">
        <v>30692</v>
      </c>
      <c r="D16" s="352">
        <v>6</v>
      </c>
      <c r="E16" s="369">
        <v>2</v>
      </c>
      <c r="F16" s="370">
        <f t="shared" si="0"/>
        <v>61455</v>
      </c>
      <c r="G16" s="353">
        <f t="shared" si="1"/>
        <v>0.06130633214454947</v>
      </c>
      <c r="H16" s="350">
        <v>32753</v>
      </c>
      <c r="I16" s="351">
        <v>32651</v>
      </c>
      <c r="J16" s="352"/>
      <c r="K16" s="369"/>
      <c r="L16" s="370">
        <f t="shared" si="2"/>
        <v>65404</v>
      </c>
      <c r="M16" s="371">
        <f t="shared" si="3"/>
        <v>-0.0603785701180356</v>
      </c>
      <c r="N16" s="350">
        <v>277494</v>
      </c>
      <c r="O16" s="351">
        <v>277862</v>
      </c>
      <c r="P16" s="352">
        <v>1010</v>
      </c>
      <c r="Q16" s="369">
        <v>873</v>
      </c>
      <c r="R16" s="370">
        <f t="shared" si="4"/>
        <v>557239</v>
      </c>
      <c r="S16" s="353">
        <f t="shared" si="5"/>
        <v>0.05731282942028201</v>
      </c>
      <c r="T16" s="364">
        <v>306499</v>
      </c>
      <c r="U16" s="351">
        <v>302957</v>
      </c>
      <c r="V16" s="352">
        <v>52</v>
      </c>
      <c r="W16" s="369">
        <v>63</v>
      </c>
      <c r="X16" s="370">
        <f t="shared" si="6"/>
        <v>609571</v>
      </c>
      <c r="Y16" s="355">
        <f t="shared" si="7"/>
        <v>-0.0858505407901623</v>
      </c>
    </row>
    <row r="17" spans="1:25" ht="19.5" customHeight="1">
      <c r="A17" s="349" t="s">
        <v>357</v>
      </c>
      <c r="B17" s="350">
        <v>20471</v>
      </c>
      <c r="C17" s="351">
        <v>19430</v>
      </c>
      <c r="D17" s="352">
        <v>2</v>
      </c>
      <c r="E17" s="369">
        <v>0</v>
      </c>
      <c r="F17" s="370">
        <f t="shared" si="0"/>
        <v>39903</v>
      </c>
      <c r="G17" s="353">
        <f t="shared" si="1"/>
        <v>0.0398064693119186</v>
      </c>
      <c r="H17" s="350">
        <v>16899</v>
      </c>
      <c r="I17" s="351">
        <v>15234</v>
      </c>
      <c r="J17" s="352">
        <v>2</v>
      </c>
      <c r="K17" s="369">
        <v>0</v>
      </c>
      <c r="L17" s="370">
        <f t="shared" si="2"/>
        <v>32135</v>
      </c>
      <c r="M17" s="371">
        <f t="shared" si="3"/>
        <v>0.24173020071573048</v>
      </c>
      <c r="N17" s="350">
        <v>186418</v>
      </c>
      <c r="O17" s="351">
        <v>171950</v>
      </c>
      <c r="P17" s="352">
        <v>31</v>
      </c>
      <c r="Q17" s="369">
        <v>0</v>
      </c>
      <c r="R17" s="370">
        <f t="shared" si="4"/>
        <v>358399</v>
      </c>
      <c r="S17" s="353">
        <f t="shared" si="5"/>
        <v>0.036861850572913336</v>
      </c>
      <c r="T17" s="364">
        <v>175882</v>
      </c>
      <c r="U17" s="351">
        <v>164286</v>
      </c>
      <c r="V17" s="352">
        <v>403</v>
      </c>
      <c r="W17" s="369">
        <v>621</v>
      </c>
      <c r="X17" s="370">
        <f t="shared" si="6"/>
        <v>341192</v>
      </c>
      <c r="Y17" s="355">
        <f t="shared" si="7"/>
        <v>0.050432014818635906</v>
      </c>
    </row>
    <row r="18" spans="1:25" ht="19.5" customHeight="1">
      <c r="A18" s="349" t="s">
        <v>358</v>
      </c>
      <c r="B18" s="350">
        <v>19527</v>
      </c>
      <c r="C18" s="351">
        <v>18897</v>
      </c>
      <c r="D18" s="352">
        <v>83</v>
      </c>
      <c r="E18" s="369">
        <v>79</v>
      </c>
      <c r="F18" s="370">
        <f>SUM(B18:E18)</f>
        <v>38586</v>
      </c>
      <c r="G18" s="353">
        <f>F18/$F$9</f>
        <v>0.038492655310871135</v>
      </c>
      <c r="H18" s="350">
        <v>16629</v>
      </c>
      <c r="I18" s="351">
        <v>16868</v>
      </c>
      <c r="J18" s="352">
        <v>7</v>
      </c>
      <c r="K18" s="369">
        <v>46</v>
      </c>
      <c r="L18" s="370">
        <f>SUM(H18:K18)</f>
        <v>33550</v>
      </c>
      <c r="M18" s="371">
        <f>IF(ISERROR(F18/L18-1),"         /0",(F18/L18-1))</f>
        <v>0.1501043219076006</v>
      </c>
      <c r="N18" s="350">
        <v>190022</v>
      </c>
      <c r="O18" s="351">
        <v>189024</v>
      </c>
      <c r="P18" s="352">
        <v>574</v>
      </c>
      <c r="Q18" s="369">
        <v>672</v>
      </c>
      <c r="R18" s="370">
        <f>SUM(N18:Q18)</f>
        <v>380292</v>
      </c>
      <c r="S18" s="353">
        <f>R18/$R$9</f>
        <v>0.03911357698563433</v>
      </c>
      <c r="T18" s="364">
        <v>166384</v>
      </c>
      <c r="U18" s="351">
        <v>164146</v>
      </c>
      <c r="V18" s="352">
        <v>19</v>
      </c>
      <c r="W18" s="369">
        <v>51</v>
      </c>
      <c r="X18" s="370">
        <f>SUM(T18:W18)</f>
        <v>330600</v>
      </c>
      <c r="Y18" s="355">
        <f t="shared" si="7"/>
        <v>0.15030852994555355</v>
      </c>
    </row>
    <row r="19" spans="1:25" ht="19.5" customHeight="1">
      <c r="A19" s="349" t="s">
        <v>359</v>
      </c>
      <c r="B19" s="350">
        <v>12922</v>
      </c>
      <c r="C19" s="351">
        <v>12391</v>
      </c>
      <c r="D19" s="352">
        <v>0</v>
      </c>
      <c r="E19" s="369">
        <v>0</v>
      </c>
      <c r="F19" s="370">
        <f>SUM(B19:E19)</f>
        <v>25313</v>
      </c>
      <c r="G19" s="353">
        <f>F19/$F$9</f>
        <v>0.025251764471157442</v>
      </c>
      <c r="H19" s="350">
        <v>8534</v>
      </c>
      <c r="I19" s="351">
        <v>12532</v>
      </c>
      <c r="J19" s="352">
        <v>7</v>
      </c>
      <c r="K19" s="369">
        <v>6</v>
      </c>
      <c r="L19" s="370">
        <f>SUM(H19:K19)</f>
        <v>21079</v>
      </c>
      <c r="M19" s="371">
        <f>IF(ISERROR(F19/L19-1),"         /0",(F19/L19-1))</f>
        <v>0.2008634185682432</v>
      </c>
      <c r="N19" s="350">
        <v>138994</v>
      </c>
      <c r="O19" s="351">
        <v>135210</v>
      </c>
      <c r="P19" s="352">
        <v>11</v>
      </c>
      <c r="Q19" s="369">
        <v>10</v>
      </c>
      <c r="R19" s="370">
        <f>SUM(N19:Q19)</f>
        <v>274225</v>
      </c>
      <c r="S19" s="353">
        <f>R19/$R$9</f>
        <v>0.028204434089819333</v>
      </c>
      <c r="T19" s="364">
        <v>104563</v>
      </c>
      <c r="U19" s="351">
        <v>112156</v>
      </c>
      <c r="V19" s="352">
        <v>52</v>
      </c>
      <c r="W19" s="369">
        <v>6</v>
      </c>
      <c r="X19" s="370">
        <f>SUM(T19:W19)</f>
        <v>216777</v>
      </c>
      <c r="Y19" s="355">
        <f t="shared" si="7"/>
        <v>0.26500966430940553</v>
      </c>
    </row>
    <row r="20" spans="1:25" ht="19.5" customHeight="1">
      <c r="A20" s="349" t="s">
        <v>360</v>
      </c>
      <c r="B20" s="350">
        <v>11418</v>
      </c>
      <c r="C20" s="351">
        <v>12832</v>
      </c>
      <c r="D20" s="352">
        <v>0</v>
      </c>
      <c r="E20" s="369">
        <v>0</v>
      </c>
      <c r="F20" s="370">
        <f>SUM(B20:E20)</f>
        <v>24250</v>
      </c>
      <c r="G20" s="353">
        <f>F20/$F$9</f>
        <v>0.024191336010175323</v>
      </c>
      <c r="H20" s="350">
        <v>13065</v>
      </c>
      <c r="I20" s="351">
        <v>14592</v>
      </c>
      <c r="J20" s="352">
        <v>3518</v>
      </c>
      <c r="K20" s="369">
        <v>3990</v>
      </c>
      <c r="L20" s="370">
        <f>SUM(H20:K20)</f>
        <v>35165</v>
      </c>
      <c r="M20" s="371">
        <f>IF(ISERROR(F20/L20-1),"         /0",(F20/L20-1))</f>
        <v>-0.3103938575287928</v>
      </c>
      <c r="N20" s="350">
        <v>112995</v>
      </c>
      <c r="O20" s="351">
        <v>133431</v>
      </c>
      <c r="P20" s="352">
        <v>3705</v>
      </c>
      <c r="Q20" s="369">
        <v>2824</v>
      </c>
      <c r="R20" s="370">
        <f>SUM(N20:Q20)</f>
        <v>252955</v>
      </c>
      <c r="S20" s="353">
        <f>R20/$R$9</f>
        <v>0.02601678411957425</v>
      </c>
      <c r="T20" s="364">
        <v>103075</v>
      </c>
      <c r="U20" s="351">
        <v>112736</v>
      </c>
      <c r="V20" s="352">
        <v>12617</v>
      </c>
      <c r="W20" s="369">
        <v>16015</v>
      </c>
      <c r="X20" s="370">
        <f>SUM(T20:W20)</f>
        <v>244443</v>
      </c>
      <c r="Y20" s="355">
        <f t="shared" si="7"/>
        <v>0.03482202394832323</v>
      </c>
    </row>
    <row r="21" spans="1:25" ht="19.5" customHeight="1">
      <c r="A21" s="349" t="s">
        <v>361</v>
      </c>
      <c r="B21" s="350">
        <v>2823</v>
      </c>
      <c r="C21" s="351">
        <v>2783</v>
      </c>
      <c r="D21" s="352">
        <v>84</v>
      </c>
      <c r="E21" s="369">
        <v>48</v>
      </c>
      <c r="F21" s="370">
        <f t="shared" si="0"/>
        <v>5738</v>
      </c>
      <c r="G21" s="353">
        <f t="shared" si="1"/>
        <v>0.005724119011397361</v>
      </c>
      <c r="H21" s="350">
        <v>2714</v>
      </c>
      <c r="I21" s="351">
        <v>2750</v>
      </c>
      <c r="J21" s="352">
        <v>4</v>
      </c>
      <c r="K21" s="369">
        <v>4</v>
      </c>
      <c r="L21" s="370">
        <f t="shared" si="2"/>
        <v>5472</v>
      </c>
      <c r="M21" s="371">
        <f t="shared" si="3"/>
        <v>0.04861111111111116</v>
      </c>
      <c r="N21" s="350">
        <v>27080</v>
      </c>
      <c r="O21" s="351">
        <v>27584</v>
      </c>
      <c r="P21" s="352">
        <v>262</v>
      </c>
      <c r="Q21" s="369">
        <v>116</v>
      </c>
      <c r="R21" s="370">
        <f t="shared" si="4"/>
        <v>55042</v>
      </c>
      <c r="S21" s="353">
        <f t="shared" si="5"/>
        <v>0.005661148550175351</v>
      </c>
      <c r="T21" s="364">
        <v>20774</v>
      </c>
      <c r="U21" s="351">
        <v>22554</v>
      </c>
      <c r="V21" s="352">
        <v>5</v>
      </c>
      <c r="W21" s="369">
        <v>4</v>
      </c>
      <c r="X21" s="370">
        <f t="shared" si="6"/>
        <v>43337</v>
      </c>
      <c r="Y21" s="355">
        <f t="shared" si="7"/>
        <v>0.27009253063202343</v>
      </c>
    </row>
    <row r="22" spans="1:25" ht="19.5" customHeight="1">
      <c r="A22" s="349" t="s">
        <v>362</v>
      </c>
      <c r="B22" s="350">
        <v>910</v>
      </c>
      <c r="C22" s="351">
        <v>922</v>
      </c>
      <c r="D22" s="352">
        <v>0</v>
      </c>
      <c r="E22" s="369">
        <v>0</v>
      </c>
      <c r="F22" s="370">
        <f t="shared" si="0"/>
        <v>1832</v>
      </c>
      <c r="G22" s="353">
        <f t="shared" si="1"/>
        <v>0.0018275681472429358</v>
      </c>
      <c r="H22" s="350">
        <v>830</v>
      </c>
      <c r="I22" s="351">
        <v>959</v>
      </c>
      <c r="J22" s="352"/>
      <c r="K22" s="369"/>
      <c r="L22" s="370">
        <f t="shared" si="2"/>
        <v>1789</v>
      </c>
      <c r="M22" s="371">
        <f t="shared" si="3"/>
        <v>0.024035774175517055</v>
      </c>
      <c r="N22" s="350">
        <v>7930</v>
      </c>
      <c r="O22" s="351">
        <v>8200</v>
      </c>
      <c r="P22" s="352"/>
      <c r="Q22" s="369"/>
      <c r="R22" s="370">
        <f t="shared" si="4"/>
        <v>16130</v>
      </c>
      <c r="S22" s="353">
        <f t="shared" si="5"/>
        <v>0.0016589936069606559</v>
      </c>
      <c r="T22" s="364">
        <v>6100</v>
      </c>
      <c r="U22" s="351">
        <v>6624</v>
      </c>
      <c r="V22" s="352"/>
      <c r="W22" s="369"/>
      <c r="X22" s="370">
        <f t="shared" si="6"/>
        <v>12724</v>
      </c>
      <c r="Y22" s="355">
        <f t="shared" si="7"/>
        <v>0.26768311851618987</v>
      </c>
    </row>
    <row r="23" spans="1:25" ht="19.5" customHeight="1">
      <c r="A23" s="349" t="s">
        <v>363</v>
      </c>
      <c r="B23" s="350">
        <v>793</v>
      </c>
      <c r="C23" s="351">
        <v>725</v>
      </c>
      <c r="D23" s="352">
        <v>118</v>
      </c>
      <c r="E23" s="369">
        <v>180</v>
      </c>
      <c r="F23" s="370">
        <f>SUM(B23:E23)</f>
        <v>1816</v>
      </c>
      <c r="G23" s="353">
        <f>F23/$F$9</f>
        <v>0.001811606853380552</v>
      </c>
      <c r="H23" s="350">
        <v>568</v>
      </c>
      <c r="I23" s="351">
        <v>745</v>
      </c>
      <c r="J23" s="352"/>
      <c r="K23" s="369"/>
      <c r="L23" s="370">
        <f>SUM(H23:K23)</f>
        <v>1313</v>
      </c>
      <c r="M23" s="371">
        <f>IF(ISERROR(F23/L23-1),"         /0",(F23/L23-1))</f>
        <v>0.3830921553693831</v>
      </c>
      <c r="N23" s="350">
        <v>6283</v>
      </c>
      <c r="O23" s="351">
        <v>6340</v>
      </c>
      <c r="P23" s="352">
        <v>118</v>
      </c>
      <c r="Q23" s="369">
        <v>180</v>
      </c>
      <c r="R23" s="370">
        <f>SUM(N23:Q23)</f>
        <v>12921</v>
      </c>
      <c r="S23" s="353">
        <f>R23/$R$9</f>
        <v>0.0013289433599218</v>
      </c>
      <c r="T23" s="364">
        <v>4613</v>
      </c>
      <c r="U23" s="351">
        <v>5836</v>
      </c>
      <c r="V23" s="352"/>
      <c r="W23" s="369">
        <v>0</v>
      </c>
      <c r="X23" s="370">
        <f>SUM(T23:W23)</f>
        <v>10449</v>
      </c>
      <c r="Y23" s="355">
        <f t="shared" si="7"/>
        <v>0.23657766293425198</v>
      </c>
    </row>
    <row r="24" spans="1:25" ht="19.5" customHeight="1" thickBot="1">
      <c r="A24" s="356" t="s">
        <v>51</v>
      </c>
      <c r="B24" s="357">
        <v>19</v>
      </c>
      <c r="C24" s="358">
        <v>3</v>
      </c>
      <c r="D24" s="359">
        <v>0</v>
      </c>
      <c r="E24" s="372">
        <v>0</v>
      </c>
      <c r="F24" s="373">
        <f t="shared" si="0"/>
        <v>22</v>
      </c>
      <c r="G24" s="360">
        <f t="shared" si="1"/>
        <v>2.1946779060777613E-05</v>
      </c>
      <c r="H24" s="357">
        <v>42</v>
      </c>
      <c r="I24" s="358"/>
      <c r="J24" s="359"/>
      <c r="K24" s="372"/>
      <c r="L24" s="373">
        <f t="shared" si="2"/>
        <v>42</v>
      </c>
      <c r="M24" s="374">
        <f t="shared" si="3"/>
        <v>-0.47619047619047616</v>
      </c>
      <c r="N24" s="357">
        <v>362</v>
      </c>
      <c r="O24" s="358">
        <v>54</v>
      </c>
      <c r="P24" s="359"/>
      <c r="Q24" s="372"/>
      <c r="R24" s="373">
        <f t="shared" si="4"/>
        <v>416</v>
      </c>
      <c r="S24" s="360">
        <f t="shared" si="5"/>
        <v>4.27861959389729E-05</v>
      </c>
      <c r="T24" s="365">
        <v>173</v>
      </c>
      <c r="U24" s="358">
        <v>20</v>
      </c>
      <c r="V24" s="359"/>
      <c r="W24" s="372"/>
      <c r="X24" s="373">
        <f t="shared" si="6"/>
        <v>193</v>
      </c>
      <c r="Y24" s="362">
        <f t="shared" si="7"/>
        <v>1.1554404145077721</v>
      </c>
    </row>
    <row r="25" spans="1:25" s="174" customFormat="1" ht="19.5" customHeight="1">
      <c r="A25" s="183" t="s">
        <v>54</v>
      </c>
      <c r="B25" s="180">
        <f>SUM(B26:B41)</f>
        <v>67671</v>
      </c>
      <c r="C25" s="179">
        <f>SUM(C26:C41)</f>
        <v>73585</v>
      </c>
      <c r="D25" s="178">
        <f>SUM(D26:D41)</f>
        <v>19</v>
      </c>
      <c r="E25" s="177">
        <f>SUM(E26:E41)</f>
        <v>0</v>
      </c>
      <c r="F25" s="176">
        <f t="shared" si="0"/>
        <v>141275</v>
      </c>
      <c r="G25" s="181">
        <f t="shared" si="1"/>
        <v>0.14093323690051623</v>
      </c>
      <c r="H25" s="180">
        <f>SUM(H26:H41)</f>
        <v>51723</v>
      </c>
      <c r="I25" s="179">
        <f>SUM(I26:I41)</f>
        <v>57810</v>
      </c>
      <c r="J25" s="178">
        <f>SUM(J26:J41)</f>
        <v>2</v>
      </c>
      <c r="K25" s="177">
        <f>SUM(K26:K41)</f>
        <v>0</v>
      </c>
      <c r="L25" s="176">
        <f t="shared" si="2"/>
        <v>109535</v>
      </c>
      <c r="M25" s="182">
        <f t="shared" si="3"/>
        <v>0.2897703930250606</v>
      </c>
      <c r="N25" s="180">
        <f>SUM(N26:N41)</f>
        <v>651388</v>
      </c>
      <c r="O25" s="179">
        <f>SUM(O26:O41)</f>
        <v>594694</v>
      </c>
      <c r="P25" s="178">
        <f>SUM(P26:P41)</f>
        <v>98</v>
      </c>
      <c r="Q25" s="177">
        <f>SUM(Q26:Q41)</f>
        <v>39</v>
      </c>
      <c r="R25" s="176">
        <f t="shared" si="4"/>
        <v>1246219</v>
      </c>
      <c r="S25" s="181">
        <f t="shared" si="5"/>
        <v>0.12817540941555497</v>
      </c>
      <c r="T25" s="180">
        <f>SUM(T26:T41)</f>
        <v>571269</v>
      </c>
      <c r="U25" s="179">
        <f>SUM(U26:U41)</f>
        <v>525438</v>
      </c>
      <c r="V25" s="178">
        <f>SUM(V26:V41)</f>
        <v>69</v>
      </c>
      <c r="W25" s="177">
        <f>SUM(W26:W41)</f>
        <v>4</v>
      </c>
      <c r="X25" s="176">
        <f t="shared" si="6"/>
        <v>1096780</v>
      </c>
      <c r="Y25" s="175">
        <f t="shared" si="7"/>
        <v>0.13625248454567007</v>
      </c>
    </row>
    <row r="26" spans="1:25" ht="19.5" customHeight="1">
      <c r="A26" s="342" t="s">
        <v>364</v>
      </c>
      <c r="B26" s="343">
        <v>41656</v>
      </c>
      <c r="C26" s="344">
        <v>43983</v>
      </c>
      <c r="D26" s="345">
        <v>18</v>
      </c>
      <c r="E26" s="366">
        <v>0</v>
      </c>
      <c r="F26" s="367">
        <f t="shared" si="0"/>
        <v>85657</v>
      </c>
      <c r="G26" s="346">
        <f t="shared" si="1"/>
        <v>0.08544978427313764</v>
      </c>
      <c r="H26" s="343">
        <v>30538</v>
      </c>
      <c r="I26" s="344">
        <v>33477</v>
      </c>
      <c r="J26" s="345">
        <v>2</v>
      </c>
      <c r="K26" s="366">
        <v>0</v>
      </c>
      <c r="L26" s="367">
        <f t="shared" si="2"/>
        <v>64017</v>
      </c>
      <c r="M26" s="368">
        <f t="shared" si="3"/>
        <v>0.33803520939750387</v>
      </c>
      <c r="N26" s="343">
        <v>378274</v>
      </c>
      <c r="O26" s="344">
        <v>340447</v>
      </c>
      <c r="P26" s="345">
        <v>63</v>
      </c>
      <c r="Q26" s="366">
        <v>12</v>
      </c>
      <c r="R26" s="367">
        <f t="shared" si="4"/>
        <v>718796</v>
      </c>
      <c r="S26" s="346">
        <f t="shared" si="5"/>
        <v>0.0739291983080528</v>
      </c>
      <c r="T26" s="343">
        <v>337811</v>
      </c>
      <c r="U26" s="344">
        <v>307382</v>
      </c>
      <c r="V26" s="345">
        <v>60</v>
      </c>
      <c r="W26" s="366">
        <v>0</v>
      </c>
      <c r="X26" s="367">
        <f t="shared" si="6"/>
        <v>645253</v>
      </c>
      <c r="Y26" s="348">
        <f t="shared" si="7"/>
        <v>0.11397544839001128</v>
      </c>
    </row>
    <row r="27" spans="1:25" ht="19.5" customHeight="1">
      <c r="A27" s="489" t="s">
        <v>365</v>
      </c>
      <c r="B27" s="490">
        <v>5804</v>
      </c>
      <c r="C27" s="491">
        <v>6835</v>
      </c>
      <c r="D27" s="492">
        <v>1</v>
      </c>
      <c r="E27" s="493">
        <v>0</v>
      </c>
      <c r="F27" s="494">
        <f aca="true" t="shared" si="8" ref="F27:F41">SUM(B27:E27)</f>
        <v>12640</v>
      </c>
      <c r="G27" s="495">
        <f aca="true" t="shared" si="9" ref="G27:G41">F27/$F$9</f>
        <v>0.012609422151283139</v>
      </c>
      <c r="H27" s="490">
        <v>4605</v>
      </c>
      <c r="I27" s="491">
        <v>5922</v>
      </c>
      <c r="J27" s="492"/>
      <c r="K27" s="493"/>
      <c r="L27" s="494">
        <f aca="true" t="shared" si="10" ref="L27:L41">SUM(H27:K27)</f>
        <v>10527</v>
      </c>
      <c r="M27" s="496">
        <f aca="true" t="shared" si="11" ref="M27:M41">IF(ISERROR(F27/L27-1),"         /0",(F27/L27-1))</f>
        <v>0.20072195307305019</v>
      </c>
      <c r="N27" s="490">
        <v>65588</v>
      </c>
      <c r="O27" s="491">
        <v>61718</v>
      </c>
      <c r="P27" s="492">
        <v>18</v>
      </c>
      <c r="Q27" s="493">
        <v>0</v>
      </c>
      <c r="R27" s="494">
        <f aca="true" t="shared" si="12" ref="R27:R41">SUM(N27:Q27)</f>
        <v>127324</v>
      </c>
      <c r="S27" s="495">
        <f aca="true" t="shared" si="13" ref="S27:S41">R27/$R$9</f>
        <v>0.013095455797436983</v>
      </c>
      <c r="T27" s="490">
        <v>47505</v>
      </c>
      <c r="U27" s="491">
        <v>43937</v>
      </c>
      <c r="V27" s="492">
        <v>9</v>
      </c>
      <c r="W27" s="493">
        <v>0</v>
      </c>
      <c r="X27" s="494">
        <f aca="true" t="shared" si="14" ref="X27:X41">SUM(T27:W27)</f>
        <v>91451</v>
      </c>
      <c r="Y27" s="497">
        <f aca="true" t="shared" si="15" ref="Y27:Y41">IF(ISERROR(R27/X27-1),"         /0",IF(R27/X27&gt;5,"  *  ",(R27/X27-1)))</f>
        <v>0.39226471006331254</v>
      </c>
    </row>
    <row r="28" spans="1:25" ht="19.5" customHeight="1">
      <c r="A28" s="489" t="s">
        <v>366</v>
      </c>
      <c r="B28" s="490">
        <v>5545</v>
      </c>
      <c r="C28" s="491">
        <v>5926</v>
      </c>
      <c r="D28" s="492">
        <v>0</v>
      </c>
      <c r="E28" s="493">
        <v>0</v>
      </c>
      <c r="F28" s="494">
        <f t="shared" si="8"/>
        <v>11471</v>
      </c>
      <c r="G28" s="495">
        <f t="shared" si="9"/>
        <v>0.011443250118462728</v>
      </c>
      <c r="H28" s="490">
        <v>4536</v>
      </c>
      <c r="I28" s="491">
        <v>5896</v>
      </c>
      <c r="J28" s="492"/>
      <c r="K28" s="493"/>
      <c r="L28" s="494">
        <f t="shared" si="10"/>
        <v>10432</v>
      </c>
      <c r="M28" s="496">
        <f t="shared" si="11"/>
        <v>0.09959739263803691</v>
      </c>
      <c r="N28" s="490">
        <v>53130</v>
      </c>
      <c r="O28" s="491">
        <v>49936</v>
      </c>
      <c r="P28" s="492"/>
      <c r="Q28" s="493"/>
      <c r="R28" s="494">
        <f t="shared" si="12"/>
        <v>103066</v>
      </c>
      <c r="S28" s="495">
        <f t="shared" si="13"/>
        <v>0.010600485746745627</v>
      </c>
      <c r="T28" s="490">
        <v>67078</v>
      </c>
      <c r="U28" s="491">
        <v>62859</v>
      </c>
      <c r="V28" s="492"/>
      <c r="W28" s="493"/>
      <c r="X28" s="494">
        <f t="shared" si="14"/>
        <v>129937</v>
      </c>
      <c r="Y28" s="497">
        <f t="shared" si="15"/>
        <v>-0.20680021856745967</v>
      </c>
    </row>
    <row r="29" spans="1:25" ht="19.5" customHeight="1">
      <c r="A29" s="489" t="s">
        <v>367</v>
      </c>
      <c r="B29" s="490">
        <v>5297</v>
      </c>
      <c r="C29" s="491">
        <v>5517</v>
      </c>
      <c r="D29" s="492">
        <v>0</v>
      </c>
      <c r="E29" s="493">
        <v>0</v>
      </c>
      <c r="F29" s="494">
        <f aca="true" t="shared" si="16" ref="F29:F34">SUM(B29:E29)</f>
        <v>10814</v>
      </c>
      <c r="G29" s="495">
        <f aca="true" t="shared" si="17" ref="G29:G34">F29/$F$9</f>
        <v>0.010787839489238596</v>
      </c>
      <c r="H29" s="490">
        <v>3829</v>
      </c>
      <c r="I29" s="491">
        <v>4191</v>
      </c>
      <c r="J29" s="492"/>
      <c r="K29" s="493"/>
      <c r="L29" s="494">
        <f aca="true" t="shared" si="18" ref="L29:L34">SUM(H29:K29)</f>
        <v>8020</v>
      </c>
      <c r="M29" s="496">
        <f aca="true" t="shared" si="19" ref="M29:M34">IF(ISERROR(F29/L29-1),"         /0",(F29/L29-1))</f>
        <v>0.3483790523690773</v>
      </c>
      <c r="N29" s="490">
        <v>49769</v>
      </c>
      <c r="O29" s="491">
        <v>45546</v>
      </c>
      <c r="P29" s="492"/>
      <c r="Q29" s="493"/>
      <c r="R29" s="494">
        <f aca="true" t="shared" si="20" ref="R29:R34">SUM(N29:Q29)</f>
        <v>95315</v>
      </c>
      <c r="S29" s="495">
        <f aca="true" t="shared" si="21" ref="S29:S34">R29/$R$9</f>
        <v>0.00980328429308462</v>
      </c>
      <c r="T29" s="490">
        <v>67685</v>
      </c>
      <c r="U29" s="491">
        <v>61546</v>
      </c>
      <c r="V29" s="492"/>
      <c r="W29" s="493">
        <v>4</v>
      </c>
      <c r="X29" s="494">
        <f aca="true" t="shared" si="22" ref="X29:X34">SUM(T29:W29)</f>
        <v>129235</v>
      </c>
      <c r="Y29" s="497">
        <f aca="true" t="shared" si="23" ref="Y29:Y34">IF(ISERROR(R29/X29-1),"         /0",IF(R29/X29&gt;5,"  *  ",(R29/X29-1)))</f>
        <v>-0.26246759778697726</v>
      </c>
    </row>
    <row r="30" spans="1:25" ht="19.5" customHeight="1">
      <c r="A30" s="489" t="s">
        <v>368</v>
      </c>
      <c r="B30" s="490">
        <v>2584</v>
      </c>
      <c r="C30" s="491">
        <v>3254</v>
      </c>
      <c r="D30" s="492">
        <v>0</v>
      </c>
      <c r="E30" s="493">
        <v>0</v>
      </c>
      <c r="F30" s="494">
        <f t="shared" si="16"/>
        <v>5838</v>
      </c>
      <c r="G30" s="495">
        <f t="shared" si="17"/>
        <v>0.00582387709803726</v>
      </c>
      <c r="H30" s="490">
        <v>2397</v>
      </c>
      <c r="I30" s="491">
        <v>2223</v>
      </c>
      <c r="J30" s="492"/>
      <c r="K30" s="493"/>
      <c r="L30" s="494">
        <f t="shared" si="18"/>
        <v>4620</v>
      </c>
      <c r="M30" s="496">
        <f t="shared" si="19"/>
        <v>0.26363636363636367</v>
      </c>
      <c r="N30" s="490">
        <v>30223</v>
      </c>
      <c r="O30" s="491">
        <v>25875</v>
      </c>
      <c r="P30" s="492"/>
      <c r="Q30" s="493">
        <v>0</v>
      </c>
      <c r="R30" s="494">
        <f t="shared" si="20"/>
        <v>56098</v>
      </c>
      <c r="S30" s="495">
        <f t="shared" si="21"/>
        <v>0.005769759662943514</v>
      </c>
      <c r="T30" s="490">
        <v>9058</v>
      </c>
      <c r="U30" s="491">
        <v>7651</v>
      </c>
      <c r="V30" s="492"/>
      <c r="W30" s="493"/>
      <c r="X30" s="494">
        <f t="shared" si="22"/>
        <v>16709</v>
      </c>
      <c r="Y30" s="497">
        <f t="shared" si="23"/>
        <v>2.3573523250942605</v>
      </c>
    </row>
    <row r="31" spans="1:25" ht="19.5" customHeight="1">
      <c r="A31" s="489" t="s">
        <v>369</v>
      </c>
      <c r="B31" s="490">
        <v>1972</v>
      </c>
      <c r="C31" s="491">
        <v>2571</v>
      </c>
      <c r="D31" s="492">
        <v>0</v>
      </c>
      <c r="E31" s="493">
        <v>0</v>
      </c>
      <c r="F31" s="494">
        <f t="shared" si="16"/>
        <v>4543</v>
      </c>
      <c r="G31" s="495">
        <f t="shared" si="17"/>
        <v>0.004532009876050578</v>
      </c>
      <c r="H31" s="490">
        <v>2169</v>
      </c>
      <c r="I31" s="491">
        <v>2133</v>
      </c>
      <c r="J31" s="492"/>
      <c r="K31" s="493"/>
      <c r="L31" s="494">
        <f t="shared" si="18"/>
        <v>4302</v>
      </c>
      <c r="M31" s="496">
        <f t="shared" si="19"/>
        <v>0.056020455602045605</v>
      </c>
      <c r="N31" s="490">
        <v>26291</v>
      </c>
      <c r="O31" s="491">
        <v>24763</v>
      </c>
      <c r="P31" s="492">
        <v>0</v>
      </c>
      <c r="Q31" s="493"/>
      <c r="R31" s="494">
        <f t="shared" si="20"/>
        <v>51054</v>
      </c>
      <c r="S31" s="495">
        <f t="shared" si="21"/>
        <v>0.005250977037183467</v>
      </c>
      <c r="T31" s="490">
        <v>22829</v>
      </c>
      <c r="U31" s="491">
        <v>24399</v>
      </c>
      <c r="V31" s="492"/>
      <c r="W31" s="493"/>
      <c r="X31" s="494">
        <f t="shared" si="22"/>
        <v>47228</v>
      </c>
      <c r="Y31" s="497">
        <f t="shared" si="23"/>
        <v>0.08101126450410767</v>
      </c>
    </row>
    <row r="32" spans="1:25" ht="19.5" customHeight="1">
      <c r="A32" s="489" t="s">
        <v>370</v>
      </c>
      <c r="B32" s="490">
        <v>864</v>
      </c>
      <c r="C32" s="491">
        <v>1209</v>
      </c>
      <c r="D32" s="492">
        <v>0</v>
      </c>
      <c r="E32" s="493">
        <v>0</v>
      </c>
      <c r="F32" s="494">
        <f t="shared" si="16"/>
        <v>2073</v>
      </c>
      <c r="G32" s="495">
        <f t="shared" si="17"/>
        <v>0.0020679851360450906</v>
      </c>
      <c r="H32" s="490">
        <v>83</v>
      </c>
      <c r="I32" s="491">
        <v>120</v>
      </c>
      <c r="J32" s="492"/>
      <c r="K32" s="493"/>
      <c r="L32" s="494">
        <f t="shared" si="18"/>
        <v>203</v>
      </c>
      <c r="M32" s="496">
        <f t="shared" si="19"/>
        <v>9.211822660098521</v>
      </c>
      <c r="N32" s="490">
        <v>5303</v>
      </c>
      <c r="O32" s="491">
        <v>6785</v>
      </c>
      <c r="P32" s="492"/>
      <c r="Q32" s="493"/>
      <c r="R32" s="494">
        <f t="shared" si="20"/>
        <v>12088</v>
      </c>
      <c r="S32" s="495">
        <f t="shared" si="21"/>
        <v>0.0012432681166113086</v>
      </c>
      <c r="T32" s="490">
        <v>285</v>
      </c>
      <c r="U32" s="491">
        <v>363</v>
      </c>
      <c r="V32" s="492"/>
      <c r="W32" s="493"/>
      <c r="X32" s="494">
        <f t="shared" si="22"/>
        <v>648</v>
      </c>
      <c r="Y32" s="497" t="str">
        <f t="shared" si="23"/>
        <v>  *  </v>
      </c>
    </row>
    <row r="33" spans="1:25" ht="19.5" customHeight="1">
      <c r="A33" s="489" t="s">
        <v>371</v>
      </c>
      <c r="B33" s="490">
        <v>759</v>
      </c>
      <c r="C33" s="491">
        <v>710</v>
      </c>
      <c r="D33" s="492">
        <v>0</v>
      </c>
      <c r="E33" s="493">
        <v>0</v>
      </c>
      <c r="F33" s="494">
        <f t="shared" si="16"/>
        <v>1469</v>
      </c>
      <c r="G33" s="495">
        <f t="shared" si="17"/>
        <v>0.0014654462927401052</v>
      </c>
      <c r="H33" s="490">
        <v>627</v>
      </c>
      <c r="I33" s="491">
        <v>549</v>
      </c>
      <c r="J33" s="492"/>
      <c r="K33" s="493"/>
      <c r="L33" s="494">
        <f t="shared" si="18"/>
        <v>1176</v>
      </c>
      <c r="M33" s="496">
        <f t="shared" si="19"/>
        <v>0.24914965986394555</v>
      </c>
      <c r="N33" s="490">
        <v>7736</v>
      </c>
      <c r="O33" s="491">
        <v>7809</v>
      </c>
      <c r="P33" s="492"/>
      <c r="Q33" s="493"/>
      <c r="R33" s="494">
        <f t="shared" si="20"/>
        <v>15545</v>
      </c>
      <c r="S33" s="495">
        <f t="shared" si="21"/>
        <v>0.0015988255189214751</v>
      </c>
      <c r="T33" s="490">
        <v>3705</v>
      </c>
      <c r="U33" s="491">
        <v>2365</v>
      </c>
      <c r="V33" s="492"/>
      <c r="W33" s="493"/>
      <c r="X33" s="494">
        <f t="shared" si="22"/>
        <v>6070</v>
      </c>
      <c r="Y33" s="497">
        <f t="shared" si="23"/>
        <v>1.5609555189456343</v>
      </c>
    </row>
    <row r="34" spans="1:25" ht="19.5" customHeight="1">
      <c r="A34" s="489" t="s">
        <v>372</v>
      </c>
      <c r="B34" s="490">
        <v>621</v>
      </c>
      <c r="C34" s="491">
        <v>815</v>
      </c>
      <c r="D34" s="492">
        <v>0</v>
      </c>
      <c r="E34" s="493">
        <v>0</v>
      </c>
      <c r="F34" s="494">
        <f t="shared" si="16"/>
        <v>1436</v>
      </c>
      <c r="G34" s="495">
        <f t="shared" si="17"/>
        <v>0.001432526124148939</v>
      </c>
      <c r="H34" s="490">
        <v>607</v>
      </c>
      <c r="I34" s="491">
        <v>651</v>
      </c>
      <c r="J34" s="492"/>
      <c r="K34" s="493"/>
      <c r="L34" s="494">
        <f t="shared" si="18"/>
        <v>1258</v>
      </c>
      <c r="M34" s="496">
        <f t="shared" si="19"/>
        <v>0.14149443561208264</v>
      </c>
      <c r="N34" s="490">
        <v>7193</v>
      </c>
      <c r="O34" s="491">
        <v>6633</v>
      </c>
      <c r="P34" s="492">
        <v>17</v>
      </c>
      <c r="Q34" s="493">
        <v>27</v>
      </c>
      <c r="R34" s="494">
        <f t="shared" si="20"/>
        <v>13870</v>
      </c>
      <c r="S34" s="495">
        <f t="shared" si="21"/>
        <v>0.0014265493694075818</v>
      </c>
      <c r="T34" s="490">
        <v>2204</v>
      </c>
      <c r="U34" s="491">
        <v>1993</v>
      </c>
      <c r="V34" s="492"/>
      <c r="W34" s="493"/>
      <c r="X34" s="494">
        <f t="shared" si="22"/>
        <v>4197</v>
      </c>
      <c r="Y34" s="497">
        <f t="shared" si="23"/>
        <v>2.3047414820109604</v>
      </c>
    </row>
    <row r="35" spans="1:25" ht="19.5" customHeight="1">
      <c r="A35" s="489" t="s">
        <v>373</v>
      </c>
      <c r="B35" s="490">
        <v>600</v>
      </c>
      <c r="C35" s="491">
        <v>494</v>
      </c>
      <c r="D35" s="492">
        <v>0</v>
      </c>
      <c r="E35" s="493">
        <v>0</v>
      </c>
      <c r="F35" s="494">
        <f t="shared" si="8"/>
        <v>1094</v>
      </c>
      <c r="G35" s="495">
        <f t="shared" si="9"/>
        <v>0.0010913534678404868</v>
      </c>
      <c r="H35" s="490">
        <v>577</v>
      </c>
      <c r="I35" s="491">
        <v>637</v>
      </c>
      <c r="J35" s="492"/>
      <c r="K35" s="493"/>
      <c r="L35" s="494">
        <f t="shared" si="10"/>
        <v>1214</v>
      </c>
      <c r="M35" s="496">
        <f t="shared" si="11"/>
        <v>-0.0988467874794069</v>
      </c>
      <c r="N35" s="490">
        <v>5619</v>
      </c>
      <c r="O35" s="491">
        <v>4227</v>
      </c>
      <c r="P35" s="492"/>
      <c r="Q35" s="493"/>
      <c r="R35" s="494">
        <f t="shared" si="12"/>
        <v>9846</v>
      </c>
      <c r="S35" s="495">
        <f t="shared" si="13"/>
        <v>0.0010126752048440556</v>
      </c>
      <c r="T35" s="490">
        <v>5649</v>
      </c>
      <c r="U35" s="491">
        <v>6022</v>
      </c>
      <c r="V35" s="492"/>
      <c r="W35" s="493"/>
      <c r="X35" s="494">
        <f t="shared" si="14"/>
        <v>11671</v>
      </c>
      <c r="Y35" s="497">
        <f t="shared" si="15"/>
        <v>-0.15637049096050037</v>
      </c>
    </row>
    <row r="36" spans="1:25" ht="19.5" customHeight="1">
      <c r="A36" s="489" t="s">
        <v>374</v>
      </c>
      <c r="B36" s="490">
        <v>360</v>
      </c>
      <c r="C36" s="491">
        <v>504</v>
      </c>
      <c r="D36" s="492">
        <v>0</v>
      </c>
      <c r="E36" s="493">
        <v>0</v>
      </c>
      <c r="F36" s="494">
        <f t="shared" si="8"/>
        <v>864</v>
      </c>
      <c r="G36" s="495">
        <f t="shared" si="9"/>
        <v>0.0008619098685687209</v>
      </c>
      <c r="H36" s="490">
        <v>300</v>
      </c>
      <c r="I36" s="491">
        <v>326</v>
      </c>
      <c r="J36" s="492"/>
      <c r="K36" s="493"/>
      <c r="L36" s="494">
        <f t="shared" si="10"/>
        <v>626</v>
      </c>
      <c r="M36" s="496">
        <f t="shared" si="11"/>
        <v>0.38019169329073477</v>
      </c>
      <c r="N36" s="490">
        <v>4414</v>
      </c>
      <c r="O36" s="491">
        <v>4151</v>
      </c>
      <c r="P36" s="492"/>
      <c r="Q36" s="493"/>
      <c r="R36" s="494">
        <f t="shared" si="12"/>
        <v>8565</v>
      </c>
      <c r="S36" s="495">
        <f t="shared" si="13"/>
        <v>0.0008809225197531318</v>
      </c>
      <c r="T36" s="490">
        <v>1827</v>
      </c>
      <c r="U36" s="491">
        <v>1569</v>
      </c>
      <c r="V36" s="492"/>
      <c r="W36" s="493"/>
      <c r="X36" s="494">
        <f t="shared" si="14"/>
        <v>3396</v>
      </c>
      <c r="Y36" s="497">
        <f t="shared" si="15"/>
        <v>1.5220848056537104</v>
      </c>
    </row>
    <row r="37" spans="1:25" ht="19.5" customHeight="1">
      <c r="A37" s="489" t="s">
        <v>375</v>
      </c>
      <c r="B37" s="490">
        <v>230</v>
      </c>
      <c r="C37" s="491">
        <v>327</v>
      </c>
      <c r="D37" s="492">
        <v>0</v>
      </c>
      <c r="E37" s="493">
        <v>0</v>
      </c>
      <c r="F37" s="494">
        <f t="shared" si="8"/>
        <v>557</v>
      </c>
      <c r="G37" s="495">
        <f t="shared" si="9"/>
        <v>0.0005556525425842332</v>
      </c>
      <c r="H37" s="490">
        <v>196</v>
      </c>
      <c r="I37" s="491">
        <v>249</v>
      </c>
      <c r="J37" s="492"/>
      <c r="K37" s="493"/>
      <c r="L37" s="494">
        <f t="shared" si="10"/>
        <v>445</v>
      </c>
      <c r="M37" s="496">
        <f t="shared" si="11"/>
        <v>0.25168539325842687</v>
      </c>
      <c r="N37" s="490">
        <v>2883</v>
      </c>
      <c r="O37" s="491">
        <v>2622</v>
      </c>
      <c r="P37" s="492"/>
      <c r="Q37" s="493"/>
      <c r="R37" s="494">
        <f t="shared" si="12"/>
        <v>5505</v>
      </c>
      <c r="S37" s="495">
        <f t="shared" si="13"/>
        <v>0.0005661971361635716</v>
      </c>
      <c r="T37" s="490">
        <v>861</v>
      </c>
      <c r="U37" s="491">
        <v>977</v>
      </c>
      <c r="V37" s="492"/>
      <c r="W37" s="493"/>
      <c r="X37" s="494">
        <f t="shared" si="14"/>
        <v>1838</v>
      </c>
      <c r="Y37" s="497">
        <f t="shared" si="15"/>
        <v>1.9951033732317738</v>
      </c>
    </row>
    <row r="38" spans="1:25" ht="19.5" customHeight="1">
      <c r="A38" s="489" t="s">
        <v>376</v>
      </c>
      <c r="B38" s="490">
        <v>257</v>
      </c>
      <c r="C38" s="491">
        <v>242</v>
      </c>
      <c r="D38" s="492">
        <v>0</v>
      </c>
      <c r="E38" s="493">
        <v>0</v>
      </c>
      <c r="F38" s="494">
        <f t="shared" si="8"/>
        <v>499</v>
      </c>
      <c r="G38" s="495">
        <f t="shared" si="9"/>
        <v>0.0004977928523330923</v>
      </c>
      <c r="H38" s="490">
        <v>95</v>
      </c>
      <c r="I38" s="491">
        <v>159</v>
      </c>
      <c r="J38" s="492"/>
      <c r="K38" s="493"/>
      <c r="L38" s="494">
        <f t="shared" si="10"/>
        <v>254</v>
      </c>
      <c r="M38" s="496">
        <f t="shared" si="11"/>
        <v>0.9645669291338583</v>
      </c>
      <c r="N38" s="490">
        <v>2042</v>
      </c>
      <c r="O38" s="491">
        <v>2017</v>
      </c>
      <c r="P38" s="492"/>
      <c r="Q38" s="493"/>
      <c r="R38" s="494">
        <f t="shared" si="12"/>
        <v>4059</v>
      </c>
      <c r="S38" s="495">
        <f t="shared" si="13"/>
        <v>0.00041747396470262255</v>
      </c>
      <c r="T38" s="490">
        <v>288</v>
      </c>
      <c r="U38" s="491">
        <v>433</v>
      </c>
      <c r="V38" s="492"/>
      <c r="W38" s="493"/>
      <c r="X38" s="494">
        <f t="shared" si="14"/>
        <v>721</v>
      </c>
      <c r="Y38" s="497" t="str">
        <f t="shared" si="15"/>
        <v>  *  </v>
      </c>
    </row>
    <row r="39" spans="1:25" ht="19.5" customHeight="1">
      <c r="A39" s="349" t="s">
        <v>377</v>
      </c>
      <c r="B39" s="350">
        <v>188</v>
      </c>
      <c r="C39" s="351">
        <v>271</v>
      </c>
      <c r="D39" s="352">
        <v>0</v>
      </c>
      <c r="E39" s="369">
        <v>0</v>
      </c>
      <c r="F39" s="370">
        <f t="shared" si="8"/>
        <v>459</v>
      </c>
      <c r="G39" s="353">
        <f t="shared" si="9"/>
        <v>0.00045788961767713297</v>
      </c>
      <c r="H39" s="350">
        <v>256</v>
      </c>
      <c r="I39" s="351">
        <v>231</v>
      </c>
      <c r="J39" s="352"/>
      <c r="K39" s="369"/>
      <c r="L39" s="370">
        <f t="shared" si="10"/>
        <v>487</v>
      </c>
      <c r="M39" s="371">
        <f t="shared" si="11"/>
        <v>-0.05749486652977409</v>
      </c>
      <c r="N39" s="350">
        <v>3088</v>
      </c>
      <c r="O39" s="351">
        <v>2598</v>
      </c>
      <c r="P39" s="352"/>
      <c r="Q39" s="369"/>
      <c r="R39" s="370">
        <f t="shared" si="12"/>
        <v>5686</v>
      </c>
      <c r="S39" s="353">
        <f t="shared" si="13"/>
        <v>0.0005848132454543267</v>
      </c>
      <c r="T39" s="350">
        <v>936</v>
      </c>
      <c r="U39" s="351">
        <v>801</v>
      </c>
      <c r="V39" s="352"/>
      <c r="W39" s="369"/>
      <c r="X39" s="370">
        <f t="shared" si="14"/>
        <v>1737</v>
      </c>
      <c r="Y39" s="355">
        <f t="shared" si="15"/>
        <v>2.2734599884858953</v>
      </c>
    </row>
    <row r="40" spans="1:25" ht="19.5" customHeight="1">
      <c r="A40" s="349" t="s">
        <v>378</v>
      </c>
      <c r="B40" s="350">
        <v>158</v>
      </c>
      <c r="C40" s="351">
        <v>266</v>
      </c>
      <c r="D40" s="352">
        <v>0</v>
      </c>
      <c r="E40" s="369">
        <v>0</v>
      </c>
      <c r="F40" s="352">
        <f t="shared" si="8"/>
        <v>424</v>
      </c>
      <c r="G40" s="353">
        <f t="shared" si="9"/>
        <v>0.00042297428735316856</v>
      </c>
      <c r="H40" s="350">
        <v>245</v>
      </c>
      <c r="I40" s="351">
        <v>168</v>
      </c>
      <c r="J40" s="352"/>
      <c r="K40" s="369"/>
      <c r="L40" s="370">
        <f t="shared" si="10"/>
        <v>413</v>
      </c>
      <c r="M40" s="371">
        <f t="shared" si="11"/>
        <v>0.026634382566586012</v>
      </c>
      <c r="N40" s="350">
        <v>2598</v>
      </c>
      <c r="O40" s="351">
        <v>2623</v>
      </c>
      <c r="P40" s="352"/>
      <c r="Q40" s="369"/>
      <c r="R40" s="370">
        <f t="shared" si="12"/>
        <v>5221</v>
      </c>
      <c r="S40" s="353">
        <f t="shared" si="13"/>
        <v>0.000536987329320619</v>
      </c>
      <c r="T40" s="350">
        <v>1054</v>
      </c>
      <c r="U40" s="351">
        <v>706</v>
      </c>
      <c r="V40" s="352"/>
      <c r="W40" s="369"/>
      <c r="X40" s="370">
        <f t="shared" si="14"/>
        <v>1760</v>
      </c>
      <c r="Y40" s="355">
        <f t="shared" si="15"/>
        <v>1.9664772727272726</v>
      </c>
    </row>
    <row r="41" spans="1:25" ht="19.5" customHeight="1" thickBot="1">
      <c r="A41" s="349" t="s">
        <v>51</v>
      </c>
      <c r="B41" s="350">
        <v>776</v>
      </c>
      <c r="C41" s="351">
        <v>661</v>
      </c>
      <c r="D41" s="352">
        <v>0</v>
      </c>
      <c r="E41" s="369">
        <v>0</v>
      </c>
      <c r="F41" s="370">
        <f t="shared" si="8"/>
        <v>1437</v>
      </c>
      <c r="G41" s="353">
        <f t="shared" si="9"/>
        <v>0.001433523705015338</v>
      </c>
      <c r="H41" s="350">
        <v>663</v>
      </c>
      <c r="I41" s="351">
        <v>878</v>
      </c>
      <c r="J41" s="352"/>
      <c r="K41" s="369"/>
      <c r="L41" s="370">
        <f t="shared" si="10"/>
        <v>1541</v>
      </c>
      <c r="M41" s="371">
        <f t="shared" si="11"/>
        <v>-0.06748864373783259</v>
      </c>
      <c r="N41" s="350">
        <v>7237</v>
      </c>
      <c r="O41" s="351">
        <v>6944</v>
      </c>
      <c r="P41" s="352">
        <v>0</v>
      </c>
      <c r="Q41" s="369">
        <v>0</v>
      </c>
      <c r="R41" s="370">
        <f t="shared" si="12"/>
        <v>14181</v>
      </c>
      <c r="S41" s="353">
        <f t="shared" si="13"/>
        <v>0.001458536164929266</v>
      </c>
      <c r="T41" s="350">
        <v>2494</v>
      </c>
      <c r="U41" s="351">
        <v>2435</v>
      </c>
      <c r="V41" s="352">
        <v>0</v>
      </c>
      <c r="W41" s="369">
        <v>0</v>
      </c>
      <c r="X41" s="370">
        <f t="shared" si="14"/>
        <v>4929</v>
      </c>
      <c r="Y41" s="355">
        <f t="shared" si="15"/>
        <v>1.8770541692026779</v>
      </c>
    </row>
    <row r="42" spans="1:25" s="174" customFormat="1" ht="19.5" customHeight="1">
      <c r="A42" s="183" t="s">
        <v>53</v>
      </c>
      <c r="B42" s="180">
        <f>SUM(B43:B51)</f>
        <v>150622</v>
      </c>
      <c r="C42" s="179">
        <f>SUM(C43:C51)</f>
        <v>150121</v>
      </c>
      <c r="D42" s="178">
        <f>SUM(D43:D51)</f>
        <v>592</v>
      </c>
      <c r="E42" s="177">
        <f>SUM(E43:E51)</f>
        <v>592</v>
      </c>
      <c r="F42" s="176">
        <f t="shared" si="0"/>
        <v>301927</v>
      </c>
      <c r="G42" s="181">
        <f t="shared" si="1"/>
        <v>0.3011965982492456</v>
      </c>
      <c r="H42" s="180">
        <f>SUM(H43:H51)</f>
        <v>133078</v>
      </c>
      <c r="I42" s="179">
        <f>SUM(I43:I51)</f>
        <v>134665</v>
      </c>
      <c r="J42" s="178">
        <f>SUM(J43:J51)</f>
        <v>1466</v>
      </c>
      <c r="K42" s="177">
        <f>SUM(K43:K51)</f>
        <v>1607</v>
      </c>
      <c r="L42" s="176">
        <f t="shared" si="2"/>
        <v>270816</v>
      </c>
      <c r="M42" s="182">
        <f t="shared" si="3"/>
        <v>0.1148787368545432</v>
      </c>
      <c r="N42" s="180">
        <f>SUM(N43:N51)</f>
        <v>1444137</v>
      </c>
      <c r="O42" s="179">
        <f>SUM(O43:O51)</f>
        <v>1389010</v>
      </c>
      <c r="P42" s="178">
        <f>SUM(P43:P51)</f>
        <v>6157</v>
      </c>
      <c r="Q42" s="177">
        <f>SUM(Q43:Q51)</f>
        <v>6410</v>
      </c>
      <c r="R42" s="176">
        <f t="shared" si="4"/>
        <v>2845714</v>
      </c>
      <c r="S42" s="181">
        <f t="shared" si="5"/>
        <v>0.2926857615150921</v>
      </c>
      <c r="T42" s="180">
        <f>SUM(T43:T51)</f>
        <v>1288489</v>
      </c>
      <c r="U42" s="179">
        <f>SUM(U43:U51)</f>
        <v>1260013</v>
      </c>
      <c r="V42" s="178">
        <f>SUM(V43:V51)</f>
        <v>28915</v>
      </c>
      <c r="W42" s="177">
        <f>SUM(W43:W51)</f>
        <v>29987</v>
      </c>
      <c r="X42" s="176">
        <f t="shared" si="6"/>
        <v>2607404</v>
      </c>
      <c r="Y42" s="175">
        <f aca="true" t="shared" si="24" ref="Y42:Y57">IF(ISERROR(R42/X42-1),"         /0",IF(R42/X42&gt;5,"  *  ",(R42/X42-1)))</f>
        <v>0.09139742057617473</v>
      </c>
    </row>
    <row r="43" spans="1:25" s="137" customFormat="1" ht="19.5" customHeight="1">
      <c r="A43" s="342" t="s">
        <v>379</v>
      </c>
      <c r="B43" s="343">
        <v>82616</v>
      </c>
      <c r="C43" s="344">
        <v>82149</v>
      </c>
      <c r="D43" s="345">
        <v>9</v>
      </c>
      <c r="E43" s="366">
        <v>12</v>
      </c>
      <c r="F43" s="367">
        <f t="shared" si="0"/>
        <v>164786</v>
      </c>
      <c r="G43" s="346">
        <f t="shared" si="1"/>
        <v>0.16438736065042273</v>
      </c>
      <c r="H43" s="343">
        <v>72736</v>
      </c>
      <c r="I43" s="344">
        <v>74527</v>
      </c>
      <c r="J43" s="345">
        <v>1036</v>
      </c>
      <c r="K43" s="366">
        <v>1126</v>
      </c>
      <c r="L43" s="367">
        <f t="shared" si="2"/>
        <v>149425</v>
      </c>
      <c r="M43" s="368">
        <f t="shared" si="3"/>
        <v>0.10280073615526186</v>
      </c>
      <c r="N43" s="343">
        <v>832268</v>
      </c>
      <c r="O43" s="344">
        <v>779506</v>
      </c>
      <c r="P43" s="345">
        <v>4820</v>
      </c>
      <c r="Q43" s="366">
        <v>5105</v>
      </c>
      <c r="R43" s="367">
        <f t="shared" si="4"/>
        <v>1621699</v>
      </c>
      <c r="S43" s="346">
        <f t="shared" si="5"/>
        <v>0.16679406530777982</v>
      </c>
      <c r="T43" s="363">
        <v>744027</v>
      </c>
      <c r="U43" s="344">
        <v>706225</v>
      </c>
      <c r="V43" s="345">
        <v>23540</v>
      </c>
      <c r="W43" s="366">
        <v>23792</v>
      </c>
      <c r="X43" s="367">
        <f t="shared" si="6"/>
        <v>1497584</v>
      </c>
      <c r="Y43" s="348">
        <f t="shared" si="24"/>
        <v>0.08287682026517373</v>
      </c>
    </row>
    <row r="44" spans="1:25" s="137" customFormat="1" ht="19.5" customHeight="1">
      <c r="A44" s="349" t="s">
        <v>380</v>
      </c>
      <c r="B44" s="350">
        <v>45533</v>
      </c>
      <c r="C44" s="351">
        <v>44815</v>
      </c>
      <c r="D44" s="352">
        <v>304</v>
      </c>
      <c r="E44" s="369">
        <v>301</v>
      </c>
      <c r="F44" s="370">
        <f t="shared" si="0"/>
        <v>90953</v>
      </c>
      <c r="G44" s="353">
        <f t="shared" si="1"/>
        <v>0.09073297254158665</v>
      </c>
      <c r="H44" s="350">
        <v>39903</v>
      </c>
      <c r="I44" s="351">
        <v>38753</v>
      </c>
      <c r="J44" s="352">
        <v>425</v>
      </c>
      <c r="K44" s="369">
        <v>474</v>
      </c>
      <c r="L44" s="370">
        <f t="shared" si="2"/>
        <v>79555</v>
      </c>
      <c r="M44" s="371">
        <f t="shared" si="3"/>
        <v>0.14327195022311612</v>
      </c>
      <c r="N44" s="350">
        <v>395323</v>
      </c>
      <c r="O44" s="351">
        <v>391735</v>
      </c>
      <c r="P44" s="352">
        <v>719</v>
      </c>
      <c r="Q44" s="369">
        <v>703</v>
      </c>
      <c r="R44" s="370">
        <f t="shared" si="4"/>
        <v>788480</v>
      </c>
      <c r="S44" s="353">
        <f t="shared" si="5"/>
        <v>0.08109629753356094</v>
      </c>
      <c r="T44" s="364">
        <v>370876</v>
      </c>
      <c r="U44" s="351">
        <v>373457</v>
      </c>
      <c r="V44" s="352">
        <v>4493</v>
      </c>
      <c r="W44" s="369">
        <v>5257</v>
      </c>
      <c r="X44" s="370">
        <f t="shared" si="6"/>
        <v>754083</v>
      </c>
      <c r="Y44" s="355">
        <f t="shared" si="24"/>
        <v>0.045614342187796364</v>
      </c>
    </row>
    <row r="45" spans="1:25" s="137" customFormat="1" ht="19.5" customHeight="1">
      <c r="A45" s="349" t="s">
        <v>381</v>
      </c>
      <c r="B45" s="350">
        <v>7583</v>
      </c>
      <c r="C45" s="351">
        <v>8257</v>
      </c>
      <c r="D45" s="352">
        <v>278</v>
      </c>
      <c r="E45" s="369">
        <v>274</v>
      </c>
      <c r="F45" s="370">
        <f t="shared" si="0"/>
        <v>16392</v>
      </c>
      <c r="G45" s="353">
        <f t="shared" si="1"/>
        <v>0.01635234556201212</v>
      </c>
      <c r="H45" s="350">
        <v>6948</v>
      </c>
      <c r="I45" s="351">
        <v>7584</v>
      </c>
      <c r="J45" s="352"/>
      <c r="K45" s="369">
        <v>0</v>
      </c>
      <c r="L45" s="370">
        <f t="shared" si="2"/>
        <v>14532</v>
      </c>
      <c r="M45" s="371">
        <f t="shared" si="3"/>
        <v>0.1279933938893476</v>
      </c>
      <c r="N45" s="350">
        <v>68486</v>
      </c>
      <c r="O45" s="351">
        <v>75036</v>
      </c>
      <c r="P45" s="352">
        <v>424</v>
      </c>
      <c r="Q45" s="369">
        <v>421</v>
      </c>
      <c r="R45" s="370">
        <f t="shared" si="4"/>
        <v>144367</v>
      </c>
      <c r="S45" s="353">
        <f t="shared" si="5"/>
        <v>0.01484835276231178</v>
      </c>
      <c r="T45" s="364">
        <v>50653</v>
      </c>
      <c r="U45" s="351">
        <v>59660</v>
      </c>
      <c r="V45" s="352">
        <v>182</v>
      </c>
      <c r="W45" s="369">
        <v>257</v>
      </c>
      <c r="X45" s="370">
        <f t="shared" si="6"/>
        <v>110752</v>
      </c>
      <c r="Y45" s="355">
        <f t="shared" si="24"/>
        <v>0.30351596359433697</v>
      </c>
    </row>
    <row r="46" spans="1:25" s="137" customFormat="1" ht="19.5" customHeight="1">
      <c r="A46" s="349" t="s">
        <v>382</v>
      </c>
      <c r="B46" s="350">
        <v>5491</v>
      </c>
      <c r="C46" s="351">
        <v>5430</v>
      </c>
      <c r="D46" s="352">
        <v>0</v>
      </c>
      <c r="E46" s="369">
        <v>5</v>
      </c>
      <c r="F46" s="370">
        <f>SUM(B46:E46)</f>
        <v>10926</v>
      </c>
      <c r="G46" s="353">
        <f>F46/$F$9</f>
        <v>0.010899568546275282</v>
      </c>
      <c r="H46" s="350">
        <v>5472</v>
      </c>
      <c r="I46" s="351">
        <v>5536</v>
      </c>
      <c r="J46" s="352"/>
      <c r="K46" s="369"/>
      <c r="L46" s="370">
        <f>SUM(H46:K46)</f>
        <v>11008</v>
      </c>
      <c r="M46" s="371">
        <f>IF(ISERROR(F46/L46-1),"         /0",(F46/L46-1))</f>
        <v>-0.007449127906976716</v>
      </c>
      <c r="N46" s="350">
        <v>60516</v>
      </c>
      <c r="O46" s="351">
        <v>59148</v>
      </c>
      <c r="P46" s="352">
        <v>128</v>
      </c>
      <c r="Q46" s="369">
        <v>40</v>
      </c>
      <c r="R46" s="370">
        <f>SUM(N46:Q46)</f>
        <v>119832</v>
      </c>
      <c r="S46" s="353">
        <f>R46/$R$9</f>
        <v>0.012324892864805289</v>
      </c>
      <c r="T46" s="364">
        <v>52613</v>
      </c>
      <c r="U46" s="351">
        <v>55016</v>
      </c>
      <c r="V46" s="352">
        <v>489</v>
      </c>
      <c r="W46" s="369">
        <v>362</v>
      </c>
      <c r="X46" s="370">
        <f>SUM(T46:W46)</f>
        <v>108480</v>
      </c>
      <c r="Y46" s="355">
        <f t="shared" si="24"/>
        <v>0.10464601769911508</v>
      </c>
    </row>
    <row r="47" spans="1:25" s="137" customFormat="1" ht="19.5" customHeight="1">
      <c r="A47" s="349" t="s">
        <v>383</v>
      </c>
      <c r="B47" s="350">
        <v>3955</v>
      </c>
      <c r="C47" s="351">
        <v>3938</v>
      </c>
      <c r="D47" s="352">
        <v>1</v>
      </c>
      <c r="E47" s="369">
        <v>0</v>
      </c>
      <c r="F47" s="370">
        <f>SUM(B47:E47)</f>
        <v>7894</v>
      </c>
      <c r="G47" s="353">
        <f>F47/$F$9</f>
        <v>0.007874903359353567</v>
      </c>
      <c r="H47" s="350">
        <v>2805</v>
      </c>
      <c r="I47" s="351">
        <v>3165</v>
      </c>
      <c r="J47" s="352"/>
      <c r="K47" s="369"/>
      <c r="L47" s="370">
        <f>SUM(H47:K47)</f>
        <v>5970</v>
      </c>
      <c r="M47" s="371">
        <f>IF(ISERROR(F47/L47-1),"         /0",(F47/L47-1))</f>
        <v>0.32227805695142386</v>
      </c>
      <c r="N47" s="350">
        <v>34135</v>
      </c>
      <c r="O47" s="351">
        <v>34303</v>
      </c>
      <c r="P47" s="352">
        <v>1</v>
      </c>
      <c r="Q47" s="369">
        <v>70</v>
      </c>
      <c r="R47" s="370">
        <f>SUM(N47:Q47)</f>
        <v>68509</v>
      </c>
      <c r="S47" s="353">
        <f>R47/$R$9</f>
        <v>0.007046248792267053</v>
      </c>
      <c r="T47" s="364">
        <v>23844</v>
      </c>
      <c r="U47" s="351">
        <v>23879</v>
      </c>
      <c r="V47" s="352">
        <v>118</v>
      </c>
      <c r="W47" s="369">
        <v>117</v>
      </c>
      <c r="X47" s="370">
        <f>SUM(T47:W47)</f>
        <v>47958</v>
      </c>
      <c r="Y47" s="355">
        <f t="shared" si="24"/>
        <v>0.42852078902372903</v>
      </c>
    </row>
    <row r="48" spans="1:25" s="137" customFormat="1" ht="19.5" customHeight="1">
      <c r="A48" s="349" t="s">
        <v>384</v>
      </c>
      <c r="B48" s="350">
        <v>3193</v>
      </c>
      <c r="C48" s="351">
        <v>3417</v>
      </c>
      <c r="D48" s="352">
        <v>0</v>
      </c>
      <c r="E48" s="369">
        <v>0</v>
      </c>
      <c r="F48" s="370">
        <f>SUM(B48:E48)</f>
        <v>6610</v>
      </c>
      <c r="G48" s="353">
        <f>F48/$F$9</f>
        <v>0.006594009526897274</v>
      </c>
      <c r="H48" s="350">
        <v>2738</v>
      </c>
      <c r="I48" s="351">
        <v>2888</v>
      </c>
      <c r="J48" s="352"/>
      <c r="K48" s="369"/>
      <c r="L48" s="370">
        <f>SUM(H48:K48)</f>
        <v>5626</v>
      </c>
      <c r="M48" s="371">
        <f>IF(ISERROR(F48/L48-1),"         /0",(F48/L48-1))</f>
        <v>0.17490223960184847</v>
      </c>
      <c r="N48" s="350">
        <v>30592</v>
      </c>
      <c r="O48" s="351">
        <v>29443</v>
      </c>
      <c r="P48" s="352">
        <v>20</v>
      </c>
      <c r="Q48" s="369">
        <v>9</v>
      </c>
      <c r="R48" s="370">
        <f>SUM(N48:Q48)</f>
        <v>60064</v>
      </c>
      <c r="S48" s="353">
        <f>R48/$R$9</f>
        <v>0.006177668444419394</v>
      </c>
      <c r="T48" s="364">
        <v>25564</v>
      </c>
      <c r="U48" s="351">
        <v>24475</v>
      </c>
      <c r="V48" s="352">
        <v>3</v>
      </c>
      <c r="W48" s="369">
        <v>127</v>
      </c>
      <c r="X48" s="370">
        <f>SUM(T48:W48)</f>
        <v>50169</v>
      </c>
      <c r="Y48" s="355">
        <f t="shared" si="24"/>
        <v>0.19723335127269825</v>
      </c>
    </row>
    <row r="49" spans="1:25" s="137" customFormat="1" ht="19.5" customHeight="1">
      <c r="A49" s="349" t="s">
        <v>385</v>
      </c>
      <c r="B49" s="350">
        <v>1550</v>
      </c>
      <c r="C49" s="351">
        <v>1572</v>
      </c>
      <c r="D49" s="352">
        <v>0</v>
      </c>
      <c r="E49" s="369">
        <v>0</v>
      </c>
      <c r="F49" s="370">
        <f t="shared" si="0"/>
        <v>3122</v>
      </c>
      <c r="G49" s="353">
        <f t="shared" si="1"/>
        <v>0.0031144474648976232</v>
      </c>
      <c r="H49" s="350">
        <v>1312</v>
      </c>
      <c r="I49" s="351">
        <v>1412</v>
      </c>
      <c r="J49" s="352"/>
      <c r="K49" s="369"/>
      <c r="L49" s="370">
        <f t="shared" si="2"/>
        <v>2724</v>
      </c>
      <c r="M49" s="371">
        <f t="shared" si="3"/>
        <v>0.14610866372980902</v>
      </c>
      <c r="N49" s="350">
        <v>13146</v>
      </c>
      <c r="O49" s="351">
        <v>13484</v>
      </c>
      <c r="P49" s="352">
        <v>32</v>
      </c>
      <c r="Q49" s="369">
        <v>60</v>
      </c>
      <c r="R49" s="370">
        <f t="shared" si="4"/>
        <v>26722</v>
      </c>
      <c r="S49" s="353">
        <f t="shared" si="5"/>
        <v>0.002748395980483735</v>
      </c>
      <c r="T49" s="364">
        <v>11163</v>
      </c>
      <c r="U49" s="351">
        <v>11662</v>
      </c>
      <c r="V49" s="352">
        <v>42</v>
      </c>
      <c r="W49" s="369">
        <v>27</v>
      </c>
      <c r="X49" s="370">
        <f t="shared" si="6"/>
        <v>22894</v>
      </c>
      <c r="Y49" s="355">
        <f t="shared" si="24"/>
        <v>0.1672053813226173</v>
      </c>
    </row>
    <row r="50" spans="1:25" s="137" customFormat="1" ht="19.5" customHeight="1">
      <c r="A50" s="349" t="s">
        <v>386</v>
      </c>
      <c r="B50" s="350">
        <v>449</v>
      </c>
      <c r="C50" s="351">
        <v>380</v>
      </c>
      <c r="D50" s="352">
        <v>0</v>
      </c>
      <c r="E50" s="369">
        <v>0</v>
      </c>
      <c r="F50" s="370">
        <f t="shared" si="0"/>
        <v>829</v>
      </c>
      <c r="G50" s="353">
        <f t="shared" si="1"/>
        <v>0.0008269945382447564</v>
      </c>
      <c r="H50" s="350">
        <v>907</v>
      </c>
      <c r="I50" s="351">
        <v>479</v>
      </c>
      <c r="J50" s="352"/>
      <c r="K50" s="369"/>
      <c r="L50" s="370">
        <f t="shared" si="2"/>
        <v>1386</v>
      </c>
      <c r="M50" s="371">
        <f t="shared" si="3"/>
        <v>-0.40187590187590183</v>
      </c>
      <c r="N50" s="350">
        <v>7679</v>
      </c>
      <c r="O50" s="351">
        <v>4151</v>
      </c>
      <c r="P50" s="352">
        <v>7</v>
      </c>
      <c r="Q50" s="369"/>
      <c r="R50" s="370">
        <f t="shared" si="4"/>
        <v>11837</v>
      </c>
      <c r="S50" s="353">
        <f t="shared" si="5"/>
        <v>0.001217452407042361</v>
      </c>
      <c r="T50" s="364">
        <v>7734</v>
      </c>
      <c r="U50" s="351">
        <v>3648</v>
      </c>
      <c r="V50" s="352"/>
      <c r="W50" s="369">
        <v>0</v>
      </c>
      <c r="X50" s="370">
        <f t="shared" si="6"/>
        <v>11382</v>
      </c>
      <c r="Y50" s="355">
        <f t="shared" si="24"/>
        <v>0.039975399753997554</v>
      </c>
    </row>
    <row r="51" spans="1:25" s="137" customFormat="1" ht="19.5" customHeight="1" thickBot="1">
      <c r="A51" s="356" t="s">
        <v>51</v>
      </c>
      <c r="B51" s="357">
        <v>252</v>
      </c>
      <c r="C51" s="358">
        <v>163</v>
      </c>
      <c r="D51" s="359">
        <v>0</v>
      </c>
      <c r="E51" s="372">
        <v>0</v>
      </c>
      <c r="F51" s="373">
        <f>SUM(B51:E51)</f>
        <v>415</v>
      </c>
      <c r="G51" s="360">
        <f>F51/$F$9</f>
        <v>0.0004139960595555777</v>
      </c>
      <c r="H51" s="357">
        <v>257</v>
      </c>
      <c r="I51" s="358">
        <v>321</v>
      </c>
      <c r="J51" s="359">
        <v>5</v>
      </c>
      <c r="K51" s="372">
        <v>7</v>
      </c>
      <c r="L51" s="373">
        <f>SUM(H51:K51)</f>
        <v>590</v>
      </c>
      <c r="M51" s="374">
        <f>IF(ISERROR(F51/L51-1),"         /0",(F51/L51-1))</f>
        <v>-0.2966101694915254</v>
      </c>
      <c r="N51" s="357">
        <v>1992</v>
      </c>
      <c r="O51" s="358">
        <v>2204</v>
      </c>
      <c r="P51" s="359">
        <v>6</v>
      </c>
      <c r="Q51" s="372">
        <v>2</v>
      </c>
      <c r="R51" s="373">
        <f>SUM(N51:Q51)</f>
        <v>4204</v>
      </c>
      <c r="S51" s="360">
        <f>R51/$R$9</f>
        <v>0.0004323874224217357</v>
      </c>
      <c r="T51" s="373">
        <v>2015</v>
      </c>
      <c r="U51" s="358">
        <v>1991</v>
      </c>
      <c r="V51" s="359">
        <v>48</v>
      </c>
      <c r="W51" s="372">
        <v>48</v>
      </c>
      <c r="X51" s="373">
        <f>SUM(T51:W51)</f>
        <v>4102</v>
      </c>
      <c r="Y51" s="362">
        <f t="shared" si="24"/>
        <v>0.024865919063871367</v>
      </c>
    </row>
    <row r="52" spans="1:25" s="174" customFormat="1" ht="19.5" customHeight="1">
      <c r="A52" s="183" t="s">
        <v>52</v>
      </c>
      <c r="B52" s="180">
        <f>SUM(B53:B56)</f>
        <v>11341</v>
      </c>
      <c r="C52" s="179">
        <f>SUM(C53:C56)</f>
        <v>11385</v>
      </c>
      <c r="D52" s="178">
        <f>SUM(D53:D56)</f>
        <v>30</v>
      </c>
      <c r="E52" s="177">
        <f>SUM(E53:E56)</f>
        <v>36</v>
      </c>
      <c r="F52" s="176">
        <f t="shared" si="0"/>
        <v>22792</v>
      </c>
      <c r="G52" s="181">
        <f t="shared" si="1"/>
        <v>0.02273686310696561</v>
      </c>
      <c r="H52" s="180">
        <f>SUM(H53:H56)</f>
        <v>9603</v>
      </c>
      <c r="I52" s="179">
        <f>SUM(I53:I56)</f>
        <v>9794</v>
      </c>
      <c r="J52" s="178">
        <f>SUM(J53:J56)</f>
        <v>11</v>
      </c>
      <c r="K52" s="177">
        <f>SUM(K53:K56)</f>
        <v>8</v>
      </c>
      <c r="L52" s="176">
        <f t="shared" si="2"/>
        <v>19416</v>
      </c>
      <c r="M52" s="182">
        <f t="shared" si="3"/>
        <v>0.17387721466831474</v>
      </c>
      <c r="N52" s="180">
        <f>SUM(N53:N56)</f>
        <v>114713</v>
      </c>
      <c r="O52" s="179">
        <f>SUM(O53:O56)</f>
        <v>114969</v>
      </c>
      <c r="P52" s="178">
        <f>SUM(P53:P56)</f>
        <v>785</v>
      </c>
      <c r="Q52" s="177">
        <f>SUM(Q53:Q56)</f>
        <v>775</v>
      </c>
      <c r="R52" s="176">
        <f t="shared" si="4"/>
        <v>231242</v>
      </c>
      <c r="S52" s="181">
        <f t="shared" si="5"/>
        <v>0.023783570964711467</v>
      </c>
      <c r="T52" s="180">
        <f>SUM(T53:T56)</f>
        <v>105145</v>
      </c>
      <c r="U52" s="179">
        <f>SUM(U53:U56)</f>
        <v>105648</v>
      </c>
      <c r="V52" s="178">
        <f>SUM(V53:V56)</f>
        <v>448</v>
      </c>
      <c r="W52" s="177">
        <f>SUM(W53:W56)</f>
        <v>577</v>
      </c>
      <c r="X52" s="176">
        <f t="shared" si="6"/>
        <v>211818</v>
      </c>
      <c r="Y52" s="175">
        <f t="shared" si="24"/>
        <v>0.09170136626726721</v>
      </c>
    </row>
    <row r="53" spans="1:25" ht="19.5" customHeight="1">
      <c r="A53" s="499" t="s">
        <v>387</v>
      </c>
      <c r="B53" s="500">
        <v>7692</v>
      </c>
      <c r="C53" s="501">
        <v>7611</v>
      </c>
      <c r="D53" s="502">
        <v>5</v>
      </c>
      <c r="E53" s="503">
        <v>0</v>
      </c>
      <c r="F53" s="504">
        <f t="shared" si="0"/>
        <v>15308</v>
      </c>
      <c r="G53" s="505">
        <f t="shared" si="1"/>
        <v>0.015270967902835624</v>
      </c>
      <c r="H53" s="500">
        <v>7103</v>
      </c>
      <c r="I53" s="501">
        <v>7019</v>
      </c>
      <c r="J53" s="502">
        <v>10</v>
      </c>
      <c r="K53" s="503">
        <v>8</v>
      </c>
      <c r="L53" s="504">
        <f t="shared" si="2"/>
        <v>14140</v>
      </c>
      <c r="M53" s="506">
        <f t="shared" si="3"/>
        <v>0.08260254596888261</v>
      </c>
      <c r="N53" s="500">
        <v>80112</v>
      </c>
      <c r="O53" s="501">
        <v>78988</v>
      </c>
      <c r="P53" s="502">
        <v>120</v>
      </c>
      <c r="Q53" s="503">
        <v>77</v>
      </c>
      <c r="R53" s="504">
        <f t="shared" si="4"/>
        <v>159297</v>
      </c>
      <c r="S53" s="505">
        <f t="shared" si="5"/>
        <v>0.016383924650217707</v>
      </c>
      <c r="T53" s="507">
        <v>77675</v>
      </c>
      <c r="U53" s="501">
        <v>77196</v>
      </c>
      <c r="V53" s="502">
        <v>244</v>
      </c>
      <c r="W53" s="503">
        <v>270</v>
      </c>
      <c r="X53" s="504">
        <f t="shared" si="6"/>
        <v>155385</v>
      </c>
      <c r="Y53" s="508">
        <f t="shared" si="24"/>
        <v>0.02517617530649674</v>
      </c>
    </row>
    <row r="54" spans="1:25" ht="19.5" customHeight="1">
      <c r="A54" s="349" t="s">
        <v>388</v>
      </c>
      <c r="B54" s="350">
        <v>3295</v>
      </c>
      <c r="C54" s="351">
        <v>3363</v>
      </c>
      <c r="D54" s="352">
        <v>18</v>
      </c>
      <c r="E54" s="369">
        <v>29</v>
      </c>
      <c r="F54" s="370">
        <f>SUM(B54:E54)</f>
        <v>6705</v>
      </c>
      <c r="G54" s="353">
        <f>F54/$F$9</f>
        <v>0.006688779709205178</v>
      </c>
      <c r="H54" s="350">
        <v>2425</v>
      </c>
      <c r="I54" s="351">
        <v>2628</v>
      </c>
      <c r="J54" s="352">
        <v>1</v>
      </c>
      <c r="K54" s="369"/>
      <c r="L54" s="370">
        <f>SUM(H54:K54)</f>
        <v>5054</v>
      </c>
      <c r="M54" s="371">
        <f>IF(ISERROR(F54/L54-1),"         /0",(F54/L54-1))</f>
        <v>0.32667194301543323</v>
      </c>
      <c r="N54" s="350">
        <v>31026</v>
      </c>
      <c r="O54" s="351">
        <v>31333</v>
      </c>
      <c r="P54" s="352">
        <v>589</v>
      </c>
      <c r="Q54" s="369">
        <v>635</v>
      </c>
      <c r="R54" s="370">
        <f>SUM(N54:Q54)</f>
        <v>63583</v>
      </c>
      <c r="S54" s="353">
        <f>R54/$R$9</f>
        <v>0.006539602635547388</v>
      </c>
      <c r="T54" s="364">
        <v>26869</v>
      </c>
      <c r="U54" s="351">
        <v>27041</v>
      </c>
      <c r="V54" s="352">
        <v>199</v>
      </c>
      <c r="W54" s="369">
        <v>296</v>
      </c>
      <c r="X54" s="370">
        <f>SUM(T54:W54)</f>
        <v>54405</v>
      </c>
      <c r="Y54" s="355">
        <f t="shared" si="24"/>
        <v>0.16869772998805255</v>
      </c>
    </row>
    <row r="55" spans="1:25" ht="19.5" customHeight="1">
      <c r="A55" s="349" t="s">
        <v>389</v>
      </c>
      <c r="B55" s="350">
        <v>289</v>
      </c>
      <c r="C55" s="351">
        <v>245</v>
      </c>
      <c r="D55" s="352">
        <v>0</v>
      </c>
      <c r="E55" s="369">
        <v>0</v>
      </c>
      <c r="F55" s="370">
        <f>SUM(B55:E55)</f>
        <v>534</v>
      </c>
      <c r="G55" s="353">
        <f>F55/$F$9</f>
        <v>0.0005327081826570566</v>
      </c>
      <c r="H55" s="350">
        <v>3</v>
      </c>
      <c r="I55" s="351">
        <v>5</v>
      </c>
      <c r="J55" s="352"/>
      <c r="K55" s="369"/>
      <c r="L55" s="370">
        <f>SUM(H55:K55)</f>
        <v>8</v>
      </c>
      <c r="M55" s="371">
        <f>IF(ISERROR(F55/L55-1),"         /0",(F55/L55-1))</f>
        <v>65.75</v>
      </c>
      <c r="N55" s="350">
        <v>2997</v>
      </c>
      <c r="O55" s="351">
        <v>3093</v>
      </c>
      <c r="P55" s="352">
        <v>14</v>
      </c>
      <c r="Q55" s="369">
        <v>13</v>
      </c>
      <c r="R55" s="370">
        <f>SUM(N55:Q55)</f>
        <v>6117</v>
      </c>
      <c r="S55" s="353">
        <f>R55/$R$9</f>
        <v>0.0006291422128814837</v>
      </c>
      <c r="T55" s="364">
        <v>89</v>
      </c>
      <c r="U55" s="351">
        <v>75</v>
      </c>
      <c r="V55" s="352">
        <v>0</v>
      </c>
      <c r="W55" s="369">
        <v>0</v>
      </c>
      <c r="X55" s="370">
        <f>SUM(T55:W55)</f>
        <v>164</v>
      </c>
      <c r="Y55" s="355" t="str">
        <f t="shared" si="24"/>
        <v>  *  </v>
      </c>
    </row>
    <row r="56" spans="1:25" ht="19.5" customHeight="1" thickBot="1">
      <c r="A56" s="349" t="s">
        <v>51</v>
      </c>
      <c r="B56" s="350">
        <v>65</v>
      </c>
      <c r="C56" s="351">
        <v>166</v>
      </c>
      <c r="D56" s="352">
        <v>7</v>
      </c>
      <c r="E56" s="369">
        <v>7</v>
      </c>
      <c r="F56" s="370">
        <f t="shared" si="0"/>
        <v>245</v>
      </c>
      <c r="G56" s="353">
        <f t="shared" si="1"/>
        <v>0.0002444073122677507</v>
      </c>
      <c r="H56" s="350">
        <v>72</v>
      </c>
      <c r="I56" s="351">
        <v>142</v>
      </c>
      <c r="J56" s="352"/>
      <c r="K56" s="369"/>
      <c r="L56" s="370">
        <f t="shared" si="2"/>
        <v>214</v>
      </c>
      <c r="M56" s="371">
        <f t="shared" si="3"/>
        <v>0.1448598130841121</v>
      </c>
      <c r="N56" s="350">
        <v>578</v>
      </c>
      <c r="O56" s="351">
        <v>1555</v>
      </c>
      <c r="P56" s="352">
        <v>62</v>
      </c>
      <c r="Q56" s="369">
        <v>50</v>
      </c>
      <c r="R56" s="370">
        <f t="shared" si="4"/>
        <v>2245</v>
      </c>
      <c r="S56" s="353">
        <f t="shared" si="5"/>
        <v>0.0002309014660648898</v>
      </c>
      <c r="T56" s="364">
        <v>512</v>
      </c>
      <c r="U56" s="351">
        <v>1336</v>
      </c>
      <c r="V56" s="352">
        <v>5</v>
      </c>
      <c r="W56" s="369">
        <v>11</v>
      </c>
      <c r="X56" s="370">
        <f t="shared" si="6"/>
        <v>1864</v>
      </c>
      <c r="Y56" s="355">
        <f t="shared" si="24"/>
        <v>0.20439914163090123</v>
      </c>
    </row>
    <row r="57" spans="1:25" s="137" customFormat="1" ht="19.5" customHeight="1" thickBot="1">
      <c r="A57" s="173" t="s">
        <v>51</v>
      </c>
      <c r="B57" s="170">
        <v>2758</v>
      </c>
      <c r="C57" s="169">
        <v>3090</v>
      </c>
      <c r="D57" s="168">
        <v>0</v>
      </c>
      <c r="E57" s="167">
        <v>0</v>
      </c>
      <c r="F57" s="166">
        <f t="shared" si="0"/>
        <v>5848</v>
      </c>
      <c r="G57" s="171">
        <f t="shared" si="1"/>
        <v>0.005833852906701249</v>
      </c>
      <c r="H57" s="170">
        <v>3870</v>
      </c>
      <c r="I57" s="169">
        <v>4542</v>
      </c>
      <c r="J57" s="168">
        <v>0</v>
      </c>
      <c r="K57" s="167">
        <v>0</v>
      </c>
      <c r="L57" s="166">
        <f t="shared" si="2"/>
        <v>8412</v>
      </c>
      <c r="M57" s="172">
        <f t="shared" si="3"/>
        <v>-0.3048026628625773</v>
      </c>
      <c r="N57" s="170">
        <v>33987</v>
      </c>
      <c r="O57" s="169">
        <v>28930</v>
      </c>
      <c r="P57" s="168">
        <v>4382</v>
      </c>
      <c r="Q57" s="167">
        <v>9</v>
      </c>
      <c r="R57" s="166">
        <f t="shared" si="4"/>
        <v>67308</v>
      </c>
      <c r="S57" s="171">
        <f t="shared" si="5"/>
        <v>0.0069227242217797785</v>
      </c>
      <c r="T57" s="170">
        <v>25227</v>
      </c>
      <c r="U57" s="169">
        <v>17316</v>
      </c>
      <c r="V57" s="168">
        <v>17</v>
      </c>
      <c r="W57" s="167">
        <v>9</v>
      </c>
      <c r="X57" s="166">
        <f t="shared" si="6"/>
        <v>42569</v>
      </c>
      <c r="Y57" s="165">
        <f t="shared" si="24"/>
        <v>0.5811506025511521</v>
      </c>
    </row>
    <row r="58" ht="3" customHeight="1" thickTop="1">
      <c r="A58" s="89"/>
    </row>
    <row r="59" ht="14.25">
      <c r="A59" s="89" t="s">
        <v>50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8:Y65536 M58:M65536 Y3 M3">
    <cfRule type="cellIs" priority="3" dxfId="93" operator="lessThan" stopIfTrue="1">
      <formula>0</formula>
    </cfRule>
  </conditionalFormatting>
  <conditionalFormatting sqref="M9:M57 Y9:Y57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7.8515625" style="112" customWidth="1"/>
    <col min="2" max="2" width="10.57421875" style="112" bestFit="1" customWidth="1"/>
    <col min="3" max="3" width="10.7109375" style="112" bestFit="1" customWidth="1"/>
    <col min="4" max="4" width="8.57421875" style="112" bestFit="1" customWidth="1"/>
    <col min="5" max="5" width="10.7109375" style="112" bestFit="1" customWidth="1"/>
    <col min="6" max="6" width="12.00390625" style="112" bestFit="1" customWidth="1"/>
    <col min="7" max="7" width="9.7109375" style="112" customWidth="1"/>
    <col min="8" max="8" width="10.57421875" style="112" bestFit="1" customWidth="1"/>
    <col min="9" max="9" width="10.7109375" style="112" bestFit="1" customWidth="1"/>
    <col min="10" max="10" width="8.57421875" style="112" customWidth="1"/>
    <col min="11" max="11" width="10.7109375" style="112" bestFit="1" customWidth="1"/>
    <col min="12" max="12" width="11.28125" style="112" customWidth="1"/>
    <col min="13" max="13" width="10.8515625" style="112" bestFit="1" customWidth="1"/>
    <col min="14" max="14" width="11.574218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65" t="s">
        <v>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7"/>
    </row>
    <row r="4" spans="1:25" ht="21" customHeight="1" thickBot="1">
      <c r="A4" s="676" t="s">
        <v>42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</row>
    <row r="5" spans="1:25" s="164" customFormat="1" ht="15.75" customHeight="1" thickBot="1" thickTop="1">
      <c r="A5" s="689" t="s">
        <v>63</v>
      </c>
      <c r="B5" s="682" t="s">
        <v>34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33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125" customFormat="1" ht="26.25" customHeight="1">
      <c r="A6" s="690"/>
      <c r="B6" s="671" t="s">
        <v>151</v>
      </c>
      <c r="C6" s="672"/>
      <c r="D6" s="672"/>
      <c r="E6" s="672"/>
      <c r="F6" s="672"/>
      <c r="G6" s="668" t="s">
        <v>32</v>
      </c>
      <c r="H6" s="671" t="s">
        <v>152</v>
      </c>
      <c r="I6" s="672"/>
      <c r="J6" s="672"/>
      <c r="K6" s="672"/>
      <c r="L6" s="672"/>
      <c r="M6" s="679" t="s">
        <v>31</v>
      </c>
      <c r="N6" s="671" t="s">
        <v>153</v>
      </c>
      <c r="O6" s="672"/>
      <c r="P6" s="672"/>
      <c r="Q6" s="672"/>
      <c r="R6" s="672"/>
      <c r="S6" s="668" t="s">
        <v>32</v>
      </c>
      <c r="T6" s="671" t="s">
        <v>154</v>
      </c>
      <c r="U6" s="672"/>
      <c r="V6" s="672"/>
      <c r="W6" s="672"/>
      <c r="X6" s="672"/>
      <c r="Y6" s="673" t="s">
        <v>31</v>
      </c>
    </row>
    <row r="7" spans="1:25" s="125" customFormat="1" ht="26.25" customHeight="1">
      <c r="A7" s="691"/>
      <c r="B7" s="660" t="s">
        <v>20</v>
      </c>
      <c r="C7" s="661"/>
      <c r="D7" s="662" t="s">
        <v>19</v>
      </c>
      <c r="E7" s="661"/>
      <c r="F7" s="663" t="s">
        <v>15</v>
      </c>
      <c r="G7" s="669"/>
      <c r="H7" s="660" t="s">
        <v>20</v>
      </c>
      <c r="I7" s="661"/>
      <c r="J7" s="662" t="s">
        <v>19</v>
      </c>
      <c r="K7" s="661"/>
      <c r="L7" s="663" t="s">
        <v>15</v>
      </c>
      <c r="M7" s="680"/>
      <c r="N7" s="660" t="s">
        <v>20</v>
      </c>
      <c r="O7" s="661"/>
      <c r="P7" s="662" t="s">
        <v>19</v>
      </c>
      <c r="Q7" s="661"/>
      <c r="R7" s="663" t="s">
        <v>15</v>
      </c>
      <c r="S7" s="669"/>
      <c r="T7" s="660" t="s">
        <v>20</v>
      </c>
      <c r="U7" s="661"/>
      <c r="V7" s="662" t="s">
        <v>19</v>
      </c>
      <c r="W7" s="661"/>
      <c r="X7" s="663" t="s">
        <v>15</v>
      </c>
      <c r="Y7" s="674"/>
    </row>
    <row r="8" spans="1:25" s="160" customFormat="1" ht="15" thickBot="1">
      <c r="A8" s="692"/>
      <c r="B8" s="163" t="s">
        <v>17</v>
      </c>
      <c r="C8" s="161" t="s">
        <v>16</v>
      </c>
      <c r="D8" s="162" t="s">
        <v>17</v>
      </c>
      <c r="E8" s="161" t="s">
        <v>16</v>
      </c>
      <c r="F8" s="664"/>
      <c r="G8" s="670"/>
      <c r="H8" s="163" t="s">
        <v>17</v>
      </c>
      <c r="I8" s="161" t="s">
        <v>16</v>
      </c>
      <c r="J8" s="162" t="s">
        <v>17</v>
      </c>
      <c r="K8" s="161" t="s">
        <v>16</v>
      </c>
      <c r="L8" s="664"/>
      <c r="M8" s="681"/>
      <c r="N8" s="163" t="s">
        <v>17</v>
      </c>
      <c r="O8" s="161" t="s">
        <v>16</v>
      </c>
      <c r="P8" s="162" t="s">
        <v>17</v>
      </c>
      <c r="Q8" s="161" t="s">
        <v>16</v>
      </c>
      <c r="R8" s="664"/>
      <c r="S8" s="670"/>
      <c r="T8" s="163" t="s">
        <v>17</v>
      </c>
      <c r="U8" s="161" t="s">
        <v>16</v>
      </c>
      <c r="V8" s="162" t="s">
        <v>17</v>
      </c>
      <c r="W8" s="161" t="s">
        <v>16</v>
      </c>
      <c r="X8" s="664"/>
      <c r="Y8" s="675"/>
    </row>
    <row r="9" spans="1:25" s="114" customFormat="1" ht="18" customHeight="1" thickBot="1" thickTop="1">
      <c r="A9" s="193" t="s">
        <v>22</v>
      </c>
      <c r="B9" s="294">
        <f>B10+B24+B41+B54+B69+B80</f>
        <v>495497</v>
      </c>
      <c r="C9" s="295">
        <f>C10+C24+C41+C54+C69+C80</f>
        <v>503349</v>
      </c>
      <c r="D9" s="296">
        <f>D10+D24+D41+D54+D69+D80</f>
        <v>1690</v>
      </c>
      <c r="E9" s="295">
        <f>E10+E24+E41+E54+E69+E80</f>
        <v>1889</v>
      </c>
      <c r="F9" s="296">
        <f aca="true" t="shared" si="0" ref="F9:F43">SUM(B9:E9)</f>
        <v>1002425</v>
      </c>
      <c r="G9" s="297">
        <f aca="true" t="shared" si="1" ref="G9:G43">F9/$F$9</f>
        <v>1</v>
      </c>
      <c r="H9" s="294">
        <f>H10+H24+H41+H54+H69+H80</f>
        <v>446293</v>
      </c>
      <c r="I9" s="295">
        <f>I10+I24+I41+I54+I69+I80</f>
        <v>461697</v>
      </c>
      <c r="J9" s="296">
        <f>J10+J24+J41+J54+J69+J80</f>
        <v>5238</v>
      </c>
      <c r="K9" s="295">
        <f>K10+K24+K41+K54+K69+K80</f>
        <v>5793</v>
      </c>
      <c r="L9" s="296">
        <f aca="true" t="shared" si="2" ref="L9:L43">SUM(H9:K9)</f>
        <v>919021</v>
      </c>
      <c r="M9" s="298">
        <f aca="true" t="shared" si="3" ref="M9:M43">IF(ISERROR(F9/L9-1),"         /0",(F9/L9-1))</f>
        <v>0.09075309486943173</v>
      </c>
      <c r="N9" s="294">
        <f>N10+N24+N41+N54+N69+N80</f>
        <v>4937567</v>
      </c>
      <c r="O9" s="295">
        <f>O10+O24+O41+O54+O69+O80</f>
        <v>4751451</v>
      </c>
      <c r="P9" s="296">
        <f>P10+P24+P41+P54+P69+P80</f>
        <v>19254</v>
      </c>
      <c r="Q9" s="295">
        <f>Q10+Q24+Q41+Q54+Q69+Q80</f>
        <v>14490</v>
      </c>
      <c r="R9" s="296">
        <f aca="true" t="shared" si="4" ref="R9:R43">SUM(N9:Q9)</f>
        <v>9722762</v>
      </c>
      <c r="S9" s="297">
        <f aca="true" t="shared" si="5" ref="S9:S43">R9/$R$9</f>
        <v>1</v>
      </c>
      <c r="T9" s="294">
        <f>T10+T24+T41+T54+T69+T80</f>
        <v>4522936</v>
      </c>
      <c r="U9" s="295">
        <f>U10+U24+U41+U54+U69+U80</f>
        <v>4416686</v>
      </c>
      <c r="V9" s="296">
        <f>V10+V24+V41+V54+V69+V80</f>
        <v>43590</v>
      </c>
      <c r="W9" s="295">
        <f>W10+W24+W41+W54+W69+W80</f>
        <v>47778</v>
      </c>
      <c r="X9" s="296">
        <f aca="true" t="shared" si="6" ref="X9:X43">SUM(T9:W9)</f>
        <v>9030990</v>
      </c>
      <c r="Y9" s="298">
        <f>IF(ISERROR(R9/X9-1),"         /0",(R9/X9-1))</f>
        <v>0.07659979692148933</v>
      </c>
    </row>
    <row r="10" spans="1:25" s="174" customFormat="1" ht="19.5" customHeight="1">
      <c r="A10" s="183" t="s">
        <v>56</v>
      </c>
      <c r="B10" s="180">
        <f>SUM(B11:B23)</f>
        <v>132053</v>
      </c>
      <c r="C10" s="179">
        <f>SUM(C11:C23)</f>
        <v>135226</v>
      </c>
      <c r="D10" s="178">
        <f>SUM(D11:D23)</f>
        <v>756</v>
      </c>
      <c r="E10" s="179">
        <f>SUM(E11:E23)</f>
        <v>837</v>
      </c>
      <c r="F10" s="178">
        <f t="shared" si="0"/>
        <v>268872</v>
      </c>
      <c r="G10" s="181">
        <f t="shared" si="1"/>
        <v>0.26822156271042724</v>
      </c>
      <c r="H10" s="180">
        <f>SUM(H11:H23)</f>
        <v>126061</v>
      </c>
      <c r="I10" s="179">
        <f>SUM(I11:I23)</f>
        <v>130124</v>
      </c>
      <c r="J10" s="178">
        <f>SUM(J11:J23)</f>
        <v>147</v>
      </c>
      <c r="K10" s="179">
        <f>SUM(K11:K23)</f>
        <v>128</v>
      </c>
      <c r="L10" s="178">
        <f t="shared" si="2"/>
        <v>256460</v>
      </c>
      <c r="M10" s="182">
        <f t="shared" si="3"/>
        <v>0.04839741090228489</v>
      </c>
      <c r="N10" s="180">
        <f>SUM(N11:N23)</f>
        <v>1468698</v>
      </c>
      <c r="O10" s="179">
        <f>SUM(O11:O23)</f>
        <v>1403981</v>
      </c>
      <c r="P10" s="178">
        <f>SUM(P11:P23)</f>
        <v>1708</v>
      </c>
      <c r="Q10" s="179">
        <f>SUM(Q11:Q23)</f>
        <v>2350</v>
      </c>
      <c r="R10" s="178">
        <f t="shared" si="4"/>
        <v>2876737</v>
      </c>
      <c r="S10" s="181">
        <f t="shared" si="5"/>
        <v>0.2958765215069545</v>
      </c>
      <c r="T10" s="180">
        <f>SUM(T11:T23)</f>
        <v>1359121</v>
      </c>
      <c r="U10" s="179">
        <f>SUM(U11:U23)</f>
        <v>1336692</v>
      </c>
      <c r="V10" s="178">
        <f>SUM(V11:V23)</f>
        <v>691</v>
      </c>
      <c r="W10" s="179">
        <f>SUM(W11:W23)</f>
        <v>393</v>
      </c>
      <c r="X10" s="178">
        <f t="shared" si="6"/>
        <v>2696897</v>
      </c>
      <c r="Y10" s="175">
        <f aca="true" t="shared" si="7" ref="Y10:Y43">IF(ISERROR(R10/X10-1),"         /0",IF(R10/X10&gt;5,"  *  ",(R10/X10-1)))</f>
        <v>0.06668404466318134</v>
      </c>
    </row>
    <row r="11" spans="1:25" ht="19.5" customHeight="1">
      <c r="A11" s="342" t="s">
        <v>155</v>
      </c>
      <c r="B11" s="343">
        <v>51807</v>
      </c>
      <c r="C11" s="344">
        <v>51608</v>
      </c>
      <c r="D11" s="345">
        <v>741</v>
      </c>
      <c r="E11" s="344">
        <v>826</v>
      </c>
      <c r="F11" s="345">
        <f t="shared" si="0"/>
        <v>104982</v>
      </c>
      <c r="G11" s="346">
        <f t="shared" si="1"/>
        <v>0.10472803451629797</v>
      </c>
      <c r="H11" s="343">
        <v>50224</v>
      </c>
      <c r="I11" s="344">
        <v>51398</v>
      </c>
      <c r="J11" s="345">
        <v>4</v>
      </c>
      <c r="K11" s="344">
        <v>0</v>
      </c>
      <c r="L11" s="345">
        <f t="shared" si="2"/>
        <v>101626</v>
      </c>
      <c r="M11" s="347">
        <f t="shared" si="3"/>
        <v>0.03302304528368727</v>
      </c>
      <c r="N11" s="343">
        <v>534581</v>
      </c>
      <c r="O11" s="344">
        <v>510788</v>
      </c>
      <c r="P11" s="345">
        <v>1632</v>
      </c>
      <c r="Q11" s="344">
        <v>2194</v>
      </c>
      <c r="R11" s="345">
        <f t="shared" si="4"/>
        <v>1049195</v>
      </c>
      <c r="S11" s="346">
        <f t="shared" si="5"/>
        <v>0.10791120876968911</v>
      </c>
      <c r="T11" s="343">
        <v>504214</v>
      </c>
      <c r="U11" s="344">
        <v>495529</v>
      </c>
      <c r="V11" s="345">
        <v>215</v>
      </c>
      <c r="W11" s="344">
        <v>203</v>
      </c>
      <c r="X11" s="345">
        <f t="shared" si="6"/>
        <v>1000161</v>
      </c>
      <c r="Y11" s="348">
        <f t="shared" si="7"/>
        <v>0.049026106796805635</v>
      </c>
    </row>
    <row r="12" spans="1:25" ht="19.5" customHeight="1">
      <c r="A12" s="349" t="s">
        <v>175</v>
      </c>
      <c r="B12" s="350">
        <v>17939</v>
      </c>
      <c r="C12" s="351">
        <v>18492</v>
      </c>
      <c r="D12" s="352">
        <v>0</v>
      </c>
      <c r="E12" s="351">
        <v>0</v>
      </c>
      <c r="F12" s="352">
        <f t="shared" si="0"/>
        <v>36431</v>
      </c>
      <c r="G12" s="353">
        <f t="shared" si="1"/>
        <v>0.03634286854378133</v>
      </c>
      <c r="H12" s="350">
        <v>22248</v>
      </c>
      <c r="I12" s="351">
        <v>22804</v>
      </c>
      <c r="J12" s="352"/>
      <c r="K12" s="351"/>
      <c r="L12" s="352">
        <f t="shared" si="2"/>
        <v>45052</v>
      </c>
      <c r="M12" s="354">
        <f t="shared" si="3"/>
        <v>-0.19135665453254014</v>
      </c>
      <c r="N12" s="350">
        <v>210065</v>
      </c>
      <c r="O12" s="351">
        <v>202806</v>
      </c>
      <c r="P12" s="352"/>
      <c r="Q12" s="351"/>
      <c r="R12" s="352">
        <f t="shared" si="4"/>
        <v>412871</v>
      </c>
      <c r="S12" s="353">
        <f t="shared" si="5"/>
        <v>0.04246437380653769</v>
      </c>
      <c r="T12" s="350">
        <v>213665</v>
      </c>
      <c r="U12" s="351">
        <v>216577</v>
      </c>
      <c r="V12" s="352"/>
      <c r="W12" s="351"/>
      <c r="X12" s="352">
        <f t="shared" si="6"/>
        <v>430242</v>
      </c>
      <c r="Y12" s="355">
        <f t="shared" si="7"/>
        <v>-0.04037495177132866</v>
      </c>
    </row>
    <row r="13" spans="1:25" ht="19.5" customHeight="1">
      <c r="A13" s="349" t="s">
        <v>177</v>
      </c>
      <c r="B13" s="350">
        <v>14313</v>
      </c>
      <c r="C13" s="351">
        <v>14047</v>
      </c>
      <c r="D13" s="352">
        <v>0</v>
      </c>
      <c r="E13" s="351">
        <v>0</v>
      </c>
      <c r="F13" s="352">
        <f>SUM(B13:E13)</f>
        <v>28360</v>
      </c>
      <c r="G13" s="353">
        <f>F13/$F$9</f>
        <v>0.028291393371075144</v>
      </c>
      <c r="H13" s="350">
        <v>15883</v>
      </c>
      <c r="I13" s="351">
        <v>16778</v>
      </c>
      <c r="J13" s="352"/>
      <c r="K13" s="351"/>
      <c r="L13" s="352">
        <f>SUM(H13:K13)</f>
        <v>32661</v>
      </c>
      <c r="M13" s="354">
        <f>IF(ISERROR(F13/L13-1),"         /0",(F13/L13-1))</f>
        <v>-0.13168610881479437</v>
      </c>
      <c r="N13" s="350">
        <v>185722</v>
      </c>
      <c r="O13" s="351">
        <v>178008</v>
      </c>
      <c r="P13" s="352"/>
      <c r="Q13" s="351"/>
      <c r="R13" s="352">
        <f>SUM(N13:Q13)</f>
        <v>363730</v>
      </c>
      <c r="S13" s="353">
        <f>R13/$R$9</f>
        <v>0.03741015155981397</v>
      </c>
      <c r="T13" s="350">
        <v>193544</v>
      </c>
      <c r="U13" s="351">
        <v>190590</v>
      </c>
      <c r="V13" s="352"/>
      <c r="W13" s="351"/>
      <c r="X13" s="352">
        <f>SUM(T13:W13)</f>
        <v>384134</v>
      </c>
      <c r="Y13" s="355">
        <f>IF(ISERROR(R13/X13-1),"         /0",IF(R13/X13&gt;5,"  *  ",(R13/X13-1)))</f>
        <v>-0.053116881088370205</v>
      </c>
    </row>
    <row r="14" spans="1:25" ht="19.5" customHeight="1">
      <c r="A14" s="349" t="s">
        <v>181</v>
      </c>
      <c r="B14" s="350">
        <v>11338</v>
      </c>
      <c r="C14" s="351">
        <v>11904</v>
      </c>
      <c r="D14" s="352">
        <v>0</v>
      </c>
      <c r="E14" s="351">
        <v>0</v>
      </c>
      <c r="F14" s="352">
        <f t="shared" si="0"/>
        <v>23242</v>
      </c>
      <c r="G14" s="353">
        <f t="shared" si="1"/>
        <v>0.02318577449684515</v>
      </c>
      <c r="H14" s="350">
        <v>8810</v>
      </c>
      <c r="I14" s="351">
        <v>9843</v>
      </c>
      <c r="J14" s="352"/>
      <c r="K14" s="351"/>
      <c r="L14" s="352">
        <f t="shared" si="2"/>
        <v>18653</v>
      </c>
      <c r="M14" s="354">
        <f t="shared" si="3"/>
        <v>0.24601940706588743</v>
      </c>
      <c r="N14" s="350">
        <v>125028</v>
      </c>
      <c r="O14" s="351">
        <v>123586</v>
      </c>
      <c r="P14" s="352"/>
      <c r="Q14" s="351"/>
      <c r="R14" s="352">
        <f t="shared" si="4"/>
        <v>248614</v>
      </c>
      <c r="S14" s="353">
        <f t="shared" si="5"/>
        <v>0.02557030605089377</v>
      </c>
      <c r="T14" s="350">
        <v>121791</v>
      </c>
      <c r="U14" s="351">
        <v>116077</v>
      </c>
      <c r="V14" s="352"/>
      <c r="W14" s="351"/>
      <c r="X14" s="352">
        <f t="shared" si="6"/>
        <v>237868</v>
      </c>
      <c r="Y14" s="355">
        <f t="shared" si="7"/>
        <v>0.04517631627625396</v>
      </c>
    </row>
    <row r="15" spans="1:25" ht="19.5" customHeight="1">
      <c r="A15" s="349" t="s">
        <v>182</v>
      </c>
      <c r="B15" s="350">
        <v>9885</v>
      </c>
      <c r="C15" s="351">
        <v>10989</v>
      </c>
      <c r="D15" s="352">
        <v>0</v>
      </c>
      <c r="E15" s="351">
        <v>0</v>
      </c>
      <c r="F15" s="352">
        <f>SUM(B15:E15)</f>
        <v>20874</v>
      </c>
      <c r="G15" s="353">
        <f>F15/$F$9</f>
        <v>0.02082350300521236</v>
      </c>
      <c r="H15" s="350">
        <v>10096</v>
      </c>
      <c r="I15" s="351">
        <v>9665</v>
      </c>
      <c r="J15" s="352"/>
      <c r="K15" s="351"/>
      <c r="L15" s="352">
        <f>SUM(H15:K15)</f>
        <v>19761</v>
      </c>
      <c r="M15" s="354">
        <f>IF(ISERROR(F15/L15-1),"         /0",(F15/L15-1))</f>
        <v>0.05632306057385761</v>
      </c>
      <c r="N15" s="350">
        <v>105138</v>
      </c>
      <c r="O15" s="351">
        <v>105638</v>
      </c>
      <c r="P15" s="352"/>
      <c r="Q15" s="351"/>
      <c r="R15" s="352">
        <f>SUM(N15:Q15)</f>
        <v>210776</v>
      </c>
      <c r="S15" s="353">
        <f>R15/$R$9</f>
        <v>0.021678613546233055</v>
      </c>
      <c r="T15" s="350">
        <v>104509</v>
      </c>
      <c r="U15" s="351">
        <v>105549</v>
      </c>
      <c r="V15" s="352">
        <v>272</v>
      </c>
      <c r="W15" s="351">
        <v>0</v>
      </c>
      <c r="X15" s="352">
        <f>SUM(T15:W15)</f>
        <v>210330</v>
      </c>
      <c r="Y15" s="355">
        <f>IF(ISERROR(R15/X15-1),"         /0",IF(R15/X15&gt;5,"  *  ",(R15/X15-1)))</f>
        <v>0.0021204773451244385</v>
      </c>
    </row>
    <row r="16" spans="1:25" ht="19.5" customHeight="1">
      <c r="A16" s="349" t="s">
        <v>187</v>
      </c>
      <c r="B16" s="350">
        <v>6797</v>
      </c>
      <c r="C16" s="351">
        <v>6614</v>
      </c>
      <c r="D16" s="352">
        <v>0</v>
      </c>
      <c r="E16" s="351">
        <v>0</v>
      </c>
      <c r="F16" s="352">
        <f>SUM(B16:E16)</f>
        <v>13411</v>
      </c>
      <c r="G16" s="353">
        <f>F16/$F$9</f>
        <v>0.013378556999276753</v>
      </c>
      <c r="H16" s="350">
        <v>4981</v>
      </c>
      <c r="I16" s="351">
        <v>5172</v>
      </c>
      <c r="J16" s="352"/>
      <c r="K16" s="351"/>
      <c r="L16" s="352">
        <f>SUM(H16:K16)</f>
        <v>10153</v>
      </c>
      <c r="M16" s="354">
        <f>IF(ISERROR(F16/L16-1),"         /0",(F16/L16-1))</f>
        <v>0.3208903772284053</v>
      </c>
      <c r="N16" s="350">
        <v>98802</v>
      </c>
      <c r="O16" s="351">
        <v>85833</v>
      </c>
      <c r="P16" s="352"/>
      <c r="Q16" s="351"/>
      <c r="R16" s="352">
        <f>SUM(N16:Q16)</f>
        <v>184635</v>
      </c>
      <c r="S16" s="353">
        <f>R16/$R$9</f>
        <v>0.01898997424805832</v>
      </c>
      <c r="T16" s="350">
        <v>63912</v>
      </c>
      <c r="U16" s="351">
        <v>63631</v>
      </c>
      <c r="V16" s="352"/>
      <c r="W16" s="351"/>
      <c r="X16" s="352">
        <f>SUM(T16:W16)</f>
        <v>127543</v>
      </c>
      <c r="Y16" s="355">
        <f>IF(ISERROR(R16/X16-1),"         /0",IF(R16/X16&gt;5,"  *  ",(R16/X16-1)))</f>
        <v>0.4476294269383658</v>
      </c>
    </row>
    <row r="17" spans="1:25" ht="19.5" customHeight="1">
      <c r="A17" s="349" t="s">
        <v>156</v>
      </c>
      <c r="B17" s="350">
        <v>5787</v>
      </c>
      <c r="C17" s="351">
        <v>5990</v>
      </c>
      <c r="D17" s="352">
        <v>0</v>
      </c>
      <c r="E17" s="351">
        <v>0</v>
      </c>
      <c r="F17" s="352">
        <f>SUM(B17:E17)</f>
        <v>11777</v>
      </c>
      <c r="G17" s="353">
        <f>F17/$F$9</f>
        <v>0.011748509863580817</v>
      </c>
      <c r="H17" s="350">
        <v>5840</v>
      </c>
      <c r="I17" s="351">
        <v>6049</v>
      </c>
      <c r="J17" s="352"/>
      <c r="K17" s="351"/>
      <c r="L17" s="352">
        <f>SUM(H17:K17)</f>
        <v>11889</v>
      </c>
      <c r="M17" s="354">
        <f>IF(ISERROR(F17/L17-1),"         /0",(F17/L17-1))</f>
        <v>-0.009420472705862548</v>
      </c>
      <c r="N17" s="350">
        <v>61196</v>
      </c>
      <c r="O17" s="351">
        <v>57087</v>
      </c>
      <c r="P17" s="352"/>
      <c r="Q17" s="351"/>
      <c r="R17" s="352">
        <f>SUM(N17:Q17)</f>
        <v>118283</v>
      </c>
      <c r="S17" s="353">
        <f>R17/$R$9</f>
        <v>0.012165575995792143</v>
      </c>
      <c r="T17" s="350">
        <v>59128</v>
      </c>
      <c r="U17" s="351">
        <v>57571</v>
      </c>
      <c r="V17" s="352"/>
      <c r="W17" s="351"/>
      <c r="X17" s="352">
        <f>SUM(T17:W17)</f>
        <v>116699</v>
      </c>
      <c r="Y17" s="355">
        <f>IF(ISERROR(R17/X17-1),"         /0",IF(R17/X17&gt;5,"  *  ",(R17/X17-1)))</f>
        <v>0.013573381091526171</v>
      </c>
    </row>
    <row r="18" spans="1:25" ht="19.5" customHeight="1">
      <c r="A18" s="349" t="s">
        <v>178</v>
      </c>
      <c r="B18" s="350">
        <v>4528</v>
      </c>
      <c r="C18" s="351">
        <v>4617</v>
      </c>
      <c r="D18" s="352">
        <v>0</v>
      </c>
      <c r="E18" s="351">
        <v>0</v>
      </c>
      <c r="F18" s="352">
        <f>SUM(B18:E18)</f>
        <v>9145</v>
      </c>
      <c r="G18" s="353">
        <f>F18/$F$9</f>
        <v>0.009122877023218694</v>
      </c>
      <c r="H18" s="350">
        <v>4167</v>
      </c>
      <c r="I18" s="351">
        <v>4290</v>
      </c>
      <c r="J18" s="352"/>
      <c r="K18" s="351"/>
      <c r="L18" s="352">
        <f>SUM(H18:K18)</f>
        <v>8457</v>
      </c>
      <c r="M18" s="354">
        <f>IF(ISERROR(F18/L18-1),"         /0",(F18/L18-1))</f>
        <v>0.0813527255527966</v>
      </c>
      <c r="N18" s="350">
        <v>38659</v>
      </c>
      <c r="O18" s="351">
        <v>38721</v>
      </c>
      <c r="P18" s="352"/>
      <c r="Q18" s="351"/>
      <c r="R18" s="352">
        <f>SUM(N18:Q18)</f>
        <v>77380</v>
      </c>
      <c r="S18" s="353">
        <f>R18/$R$9</f>
        <v>0.007958643850379142</v>
      </c>
      <c r="T18" s="350">
        <v>45818</v>
      </c>
      <c r="U18" s="351">
        <v>42166</v>
      </c>
      <c r="V18" s="352"/>
      <c r="W18" s="351"/>
      <c r="X18" s="352">
        <f>SUM(T18:W18)</f>
        <v>87984</v>
      </c>
      <c r="Y18" s="355">
        <f>IF(ISERROR(R18/X18-1),"         /0",IF(R18/X18&gt;5,"  *  ",(R18/X18-1)))</f>
        <v>-0.12052191307510451</v>
      </c>
    </row>
    <row r="19" spans="1:25" ht="19.5" customHeight="1">
      <c r="A19" s="349" t="s">
        <v>195</v>
      </c>
      <c r="B19" s="350">
        <v>3192</v>
      </c>
      <c r="C19" s="351">
        <v>3871</v>
      </c>
      <c r="D19" s="352">
        <v>0</v>
      </c>
      <c r="E19" s="351">
        <v>0</v>
      </c>
      <c r="F19" s="352">
        <f t="shared" si="0"/>
        <v>7063</v>
      </c>
      <c r="G19" s="353">
        <f t="shared" si="1"/>
        <v>0.007045913659376013</v>
      </c>
      <c r="H19" s="350">
        <v>1915</v>
      </c>
      <c r="I19" s="351">
        <v>2144</v>
      </c>
      <c r="J19" s="352"/>
      <c r="K19" s="351"/>
      <c r="L19" s="352">
        <f t="shared" si="2"/>
        <v>4059</v>
      </c>
      <c r="M19" s="354">
        <f t="shared" si="3"/>
        <v>0.7400837644740084</v>
      </c>
      <c r="N19" s="350">
        <v>32802</v>
      </c>
      <c r="O19" s="351">
        <v>29856</v>
      </c>
      <c r="P19" s="352">
        <v>0</v>
      </c>
      <c r="Q19" s="351">
        <v>0</v>
      </c>
      <c r="R19" s="352">
        <f t="shared" si="4"/>
        <v>62658</v>
      </c>
      <c r="S19" s="353">
        <f t="shared" si="5"/>
        <v>0.006444465060442701</v>
      </c>
      <c r="T19" s="350">
        <v>29798</v>
      </c>
      <c r="U19" s="351">
        <v>27839</v>
      </c>
      <c r="V19" s="352"/>
      <c r="W19" s="351"/>
      <c r="X19" s="352">
        <f t="shared" si="6"/>
        <v>57637</v>
      </c>
      <c r="Y19" s="355">
        <f t="shared" si="7"/>
        <v>0.08711418012734873</v>
      </c>
    </row>
    <row r="20" spans="1:25" ht="19.5" customHeight="1">
      <c r="A20" s="349" t="s">
        <v>157</v>
      </c>
      <c r="B20" s="350">
        <v>3324</v>
      </c>
      <c r="C20" s="351">
        <v>3297</v>
      </c>
      <c r="D20" s="352">
        <v>0</v>
      </c>
      <c r="E20" s="351">
        <v>0</v>
      </c>
      <c r="F20" s="352">
        <f>SUM(B20:E20)</f>
        <v>6621</v>
      </c>
      <c r="G20" s="353">
        <f>F20/$F$9</f>
        <v>0.006604982916427663</v>
      </c>
      <c r="H20" s="350"/>
      <c r="I20" s="351"/>
      <c r="J20" s="352"/>
      <c r="K20" s="351"/>
      <c r="L20" s="352">
        <f>SUM(H20:K20)</f>
        <v>0</v>
      </c>
      <c r="M20" s="354" t="str">
        <f>IF(ISERROR(F20/L20-1),"         /0",(F20/L20-1))</f>
        <v>         /0</v>
      </c>
      <c r="N20" s="350">
        <v>39471</v>
      </c>
      <c r="O20" s="351">
        <v>34788</v>
      </c>
      <c r="P20" s="352"/>
      <c r="Q20" s="351"/>
      <c r="R20" s="352">
        <f>SUM(N20:Q20)</f>
        <v>74259</v>
      </c>
      <c r="S20" s="353">
        <f>R20/$R$9</f>
        <v>0.007637644529404299</v>
      </c>
      <c r="T20" s="350"/>
      <c r="U20" s="351"/>
      <c r="V20" s="352"/>
      <c r="W20" s="351"/>
      <c r="X20" s="352">
        <f>SUM(T20:W20)</f>
        <v>0</v>
      </c>
      <c r="Y20" s="355" t="str">
        <f>IF(ISERROR(R20/X20-1),"         /0",IF(R20/X20&gt;5,"  *  ",(R20/X20-1)))</f>
        <v>         /0</v>
      </c>
    </row>
    <row r="21" spans="1:25" ht="19.5" customHeight="1">
      <c r="A21" s="349" t="s">
        <v>183</v>
      </c>
      <c r="B21" s="350">
        <v>1713</v>
      </c>
      <c r="C21" s="351">
        <v>1754</v>
      </c>
      <c r="D21" s="352">
        <v>0</v>
      </c>
      <c r="E21" s="351">
        <v>0</v>
      </c>
      <c r="F21" s="352">
        <f t="shared" si="0"/>
        <v>3467</v>
      </c>
      <c r="G21" s="353">
        <f t="shared" si="1"/>
        <v>0.0034586128638052723</v>
      </c>
      <c r="H21" s="350">
        <v>932</v>
      </c>
      <c r="I21" s="351">
        <v>918</v>
      </c>
      <c r="J21" s="352"/>
      <c r="K21" s="351"/>
      <c r="L21" s="352">
        <f t="shared" si="2"/>
        <v>1850</v>
      </c>
      <c r="M21" s="354">
        <f t="shared" si="3"/>
        <v>0.874054054054054</v>
      </c>
      <c r="N21" s="350">
        <v>23918</v>
      </c>
      <c r="O21" s="351">
        <v>19693</v>
      </c>
      <c r="P21" s="352"/>
      <c r="Q21" s="351"/>
      <c r="R21" s="352">
        <f t="shared" si="4"/>
        <v>43611</v>
      </c>
      <c r="S21" s="353">
        <f t="shared" si="5"/>
        <v>0.0044854538247465076</v>
      </c>
      <c r="T21" s="350">
        <v>13760</v>
      </c>
      <c r="U21" s="351">
        <v>8125</v>
      </c>
      <c r="V21" s="352"/>
      <c r="W21" s="351"/>
      <c r="X21" s="352">
        <f t="shared" si="6"/>
        <v>21885</v>
      </c>
      <c r="Y21" s="355">
        <f t="shared" si="7"/>
        <v>0.9927347498286498</v>
      </c>
    </row>
    <row r="22" spans="1:25" ht="19.5" customHeight="1">
      <c r="A22" s="349" t="s">
        <v>184</v>
      </c>
      <c r="B22" s="350">
        <v>1158</v>
      </c>
      <c r="C22" s="351">
        <v>1859</v>
      </c>
      <c r="D22" s="352">
        <v>0</v>
      </c>
      <c r="E22" s="351">
        <v>0</v>
      </c>
      <c r="F22" s="352">
        <f t="shared" si="0"/>
        <v>3017</v>
      </c>
      <c r="G22" s="353">
        <f t="shared" si="1"/>
        <v>0.0030097014739257303</v>
      </c>
      <c r="H22" s="350">
        <v>809</v>
      </c>
      <c r="I22" s="351">
        <v>846</v>
      </c>
      <c r="J22" s="352"/>
      <c r="K22" s="351"/>
      <c r="L22" s="352">
        <f t="shared" si="2"/>
        <v>1655</v>
      </c>
      <c r="M22" s="354">
        <f t="shared" si="3"/>
        <v>0.8229607250755286</v>
      </c>
      <c r="N22" s="350">
        <v>10898</v>
      </c>
      <c r="O22" s="351">
        <v>15041</v>
      </c>
      <c r="P22" s="352"/>
      <c r="Q22" s="351"/>
      <c r="R22" s="352">
        <f t="shared" si="4"/>
        <v>25939</v>
      </c>
      <c r="S22" s="353">
        <f t="shared" si="5"/>
        <v>0.002667863308800524</v>
      </c>
      <c r="T22" s="350">
        <v>7625</v>
      </c>
      <c r="U22" s="351">
        <v>11090</v>
      </c>
      <c r="V22" s="352"/>
      <c r="W22" s="351"/>
      <c r="X22" s="352">
        <f t="shared" si="6"/>
        <v>18715</v>
      </c>
      <c r="Y22" s="355">
        <f t="shared" si="7"/>
        <v>0.38600053433075066</v>
      </c>
    </row>
    <row r="23" spans="1:25" ht="19.5" customHeight="1" thickBot="1">
      <c r="A23" s="356" t="s">
        <v>166</v>
      </c>
      <c r="B23" s="357">
        <v>272</v>
      </c>
      <c r="C23" s="358">
        <v>184</v>
      </c>
      <c r="D23" s="359">
        <v>15</v>
      </c>
      <c r="E23" s="358">
        <v>11</v>
      </c>
      <c r="F23" s="359">
        <f t="shared" si="0"/>
        <v>482</v>
      </c>
      <c r="G23" s="360">
        <f t="shared" si="1"/>
        <v>0.0004808339776043095</v>
      </c>
      <c r="H23" s="357">
        <v>156</v>
      </c>
      <c r="I23" s="358">
        <v>217</v>
      </c>
      <c r="J23" s="359">
        <v>143</v>
      </c>
      <c r="K23" s="358">
        <v>128</v>
      </c>
      <c r="L23" s="359">
        <f t="shared" si="2"/>
        <v>644</v>
      </c>
      <c r="M23" s="361">
        <f t="shared" si="3"/>
        <v>-0.2515527950310559</v>
      </c>
      <c r="N23" s="357">
        <v>2418</v>
      </c>
      <c r="O23" s="358">
        <v>2136</v>
      </c>
      <c r="P23" s="359">
        <v>76</v>
      </c>
      <c r="Q23" s="358">
        <v>156</v>
      </c>
      <c r="R23" s="359">
        <f t="shared" si="4"/>
        <v>4786</v>
      </c>
      <c r="S23" s="360">
        <f t="shared" si="5"/>
        <v>0.0004922469561632795</v>
      </c>
      <c r="T23" s="357">
        <v>1357</v>
      </c>
      <c r="U23" s="358">
        <v>1948</v>
      </c>
      <c r="V23" s="359">
        <v>204</v>
      </c>
      <c r="W23" s="358">
        <v>190</v>
      </c>
      <c r="X23" s="359">
        <f t="shared" si="6"/>
        <v>3699</v>
      </c>
      <c r="Y23" s="362">
        <f t="shared" si="7"/>
        <v>0.2938632062719655</v>
      </c>
    </row>
    <row r="24" spans="1:25" s="174" customFormat="1" ht="19.5" customHeight="1">
      <c r="A24" s="183" t="s">
        <v>55</v>
      </c>
      <c r="B24" s="180">
        <f>SUM(B25:B40)</f>
        <v>131052</v>
      </c>
      <c r="C24" s="179">
        <f>SUM(C25:C40)</f>
        <v>129942</v>
      </c>
      <c r="D24" s="178">
        <f>SUM(D25:D40)</f>
        <v>293</v>
      </c>
      <c r="E24" s="179">
        <f>SUM(E25:E40)</f>
        <v>424</v>
      </c>
      <c r="F24" s="178">
        <f t="shared" si="0"/>
        <v>261711</v>
      </c>
      <c r="G24" s="181">
        <f t="shared" si="1"/>
        <v>0.2610778861261441</v>
      </c>
      <c r="H24" s="180">
        <f>SUM(H25:H40)</f>
        <v>121958</v>
      </c>
      <c r="I24" s="179">
        <f>SUM(I25:I40)</f>
        <v>124762</v>
      </c>
      <c r="J24" s="178">
        <f>SUM(J25:J40)</f>
        <v>3612</v>
      </c>
      <c r="K24" s="179">
        <f>SUM(K25:K40)</f>
        <v>4050</v>
      </c>
      <c r="L24" s="178">
        <f t="shared" si="2"/>
        <v>254382</v>
      </c>
      <c r="M24" s="182">
        <f t="shared" si="3"/>
        <v>0.028811000778356854</v>
      </c>
      <c r="N24" s="180">
        <f>SUM(N25:N40)</f>
        <v>1224644</v>
      </c>
      <c r="O24" s="179">
        <f>SUM(O25:O40)</f>
        <v>1219867</v>
      </c>
      <c r="P24" s="178">
        <f>SUM(P25:P40)</f>
        <v>6124</v>
      </c>
      <c r="Q24" s="179">
        <f>SUM(Q25:Q40)</f>
        <v>4907</v>
      </c>
      <c r="R24" s="178">
        <f t="shared" si="4"/>
        <v>2455542</v>
      </c>
      <c r="S24" s="181">
        <f t="shared" si="5"/>
        <v>0.2525560123759072</v>
      </c>
      <c r="T24" s="180">
        <f>SUM(T25:T40)</f>
        <v>1173685</v>
      </c>
      <c r="U24" s="179">
        <f>SUM(U25:U40)</f>
        <v>1171579</v>
      </c>
      <c r="V24" s="178">
        <f>SUM(V25:V40)</f>
        <v>13450</v>
      </c>
      <c r="W24" s="179">
        <f>SUM(W25:W40)</f>
        <v>16808</v>
      </c>
      <c r="X24" s="178">
        <f t="shared" si="6"/>
        <v>2375522</v>
      </c>
      <c r="Y24" s="175">
        <f t="shared" si="7"/>
        <v>0.033685227920431826</v>
      </c>
    </row>
    <row r="25" spans="1:25" ht="19.5" customHeight="1">
      <c r="A25" s="342" t="s">
        <v>155</v>
      </c>
      <c r="B25" s="343">
        <v>41734</v>
      </c>
      <c r="C25" s="344">
        <v>42587</v>
      </c>
      <c r="D25" s="345">
        <v>6</v>
      </c>
      <c r="E25" s="344">
        <v>62</v>
      </c>
      <c r="F25" s="345">
        <f t="shared" si="0"/>
        <v>84389</v>
      </c>
      <c r="G25" s="346">
        <f t="shared" si="1"/>
        <v>0.08418485173454374</v>
      </c>
      <c r="H25" s="343">
        <v>30388</v>
      </c>
      <c r="I25" s="344">
        <v>29131</v>
      </c>
      <c r="J25" s="345">
        <v>3</v>
      </c>
      <c r="K25" s="344"/>
      <c r="L25" s="345">
        <f t="shared" si="2"/>
        <v>59522</v>
      </c>
      <c r="M25" s="347">
        <f t="shared" si="3"/>
        <v>0.41777830046033393</v>
      </c>
      <c r="N25" s="343">
        <v>329238</v>
      </c>
      <c r="O25" s="344">
        <v>324913</v>
      </c>
      <c r="P25" s="345">
        <v>1021</v>
      </c>
      <c r="Q25" s="344">
        <v>410</v>
      </c>
      <c r="R25" s="345">
        <f t="shared" si="4"/>
        <v>655582</v>
      </c>
      <c r="S25" s="346">
        <f t="shared" si="5"/>
        <v>0.06742754785111474</v>
      </c>
      <c r="T25" s="343">
        <v>286142</v>
      </c>
      <c r="U25" s="344">
        <v>280247</v>
      </c>
      <c r="V25" s="345">
        <v>737</v>
      </c>
      <c r="W25" s="344">
        <v>803</v>
      </c>
      <c r="X25" s="345">
        <f t="shared" si="6"/>
        <v>567929</v>
      </c>
      <c r="Y25" s="348">
        <f t="shared" si="7"/>
        <v>0.15433795421610808</v>
      </c>
    </row>
    <row r="26" spans="1:25" ht="19.5" customHeight="1">
      <c r="A26" s="349" t="s">
        <v>176</v>
      </c>
      <c r="B26" s="350">
        <v>18941</v>
      </c>
      <c r="C26" s="351">
        <v>18348</v>
      </c>
      <c r="D26" s="352">
        <v>0</v>
      </c>
      <c r="E26" s="351">
        <v>0</v>
      </c>
      <c r="F26" s="352">
        <f t="shared" si="0"/>
        <v>37289</v>
      </c>
      <c r="G26" s="353">
        <f t="shared" si="1"/>
        <v>0.037198792927151655</v>
      </c>
      <c r="H26" s="350">
        <v>21199</v>
      </c>
      <c r="I26" s="351">
        <v>20601</v>
      </c>
      <c r="J26" s="352">
        <v>70</v>
      </c>
      <c r="K26" s="351"/>
      <c r="L26" s="352">
        <f t="shared" si="2"/>
        <v>41870</v>
      </c>
      <c r="M26" s="354">
        <f t="shared" si="3"/>
        <v>-0.1094100788153809</v>
      </c>
      <c r="N26" s="350">
        <v>193160</v>
      </c>
      <c r="O26" s="351">
        <v>185460</v>
      </c>
      <c r="P26" s="352"/>
      <c r="Q26" s="351"/>
      <c r="R26" s="352">
        <f t="shared" si="4"/>
        <v>378620</v>
      </c>
      <c r="S26" s="353">
        <f t="shared" si="5"/>
        <v>0.038941609390418075</v>
      </c>
      <c r="T26" s="350">
        <v>192217</v>
      </c>
      <c r="U26" s="351">
        <v>190715</v>
      </c>
      <c r="V26" s="352">
        <v>70</v>
      </c>
      <c r="W26" s="351"/>
      <c r="X26" s="352">
        <f t="shared" si="6"/>
        <v>383002</v>
      </c>
      <c r="Y26" s="355">
        <f t="shared" si="7"/>
        <v>-0.011441193518571757</v>
      </c>
    </row>
    <row r="27" spans="1:25" ht="19.5" customHeight="1">
      <c r="A27" s="349" t="s">
        <v>174</v>
      </c>
      <c r="B27" s="350">
        <v>16675</v>
      </c>
      <c r="C27" s="351">
        <v>16414</v>
      </c>
      <c r="D27" s="352">
        <v>0</v>
      </c>
      <c r="E27" s="351">
        <v>0</v>
      </c>
      <c r="F27" s="352">
        <f t="shared" si="0"/>
        <v>33089</v>
      </c>
      <c r="G27" s="353">
        <f t="shared" si="1"/>
        <v>0.03300895328827593</v>
      </c>
      <c r="H27" s="350">
        <v>25608</v>
      </c>
      <c r="I27" s="351">
        <v>25657</v>
      </c>
      <c r="J27" s="352"/>
      <c r="K27" s="351"/>
      <c r="L27" s="352">
        <f t="shared" si="2"/>
        <v>51265</v>
      </c>
      <c r="M27" s="354">
        <f t="shared" si="3"/>
        <v>-0.354549887837706</v>
      </c>
      <c r="N27" s="350">
        <v>199960</v>
      </c>
      <c r="O27" s="351">
        <v>201443</v>
      </c>
      <c r="P27" s="352">
        <v>173</v>
      </c>
      <c r="Q27" s="351">
        <v>85</v>
      </c>
      <c r="R27" s="352">
        <f t="shared" si="4"/>
        <v>401661</v>
      </c>
      <c r="S27" s="353">
        <f t="shared" si="5"/>
        <v>0.04131140924770142</v>
      </c>
      <c r="T27" s="350">
        <v>244191</v>
      </c>
      <c r="U27" s="351">
        <v>241181</v>
      </c>
      <c r="V27" s="352"/>
      <c r="W27" s="351"/>
      <c r="X27" s="352">
        <f t="shared" si="6"/>
        <v>485372</v>
      </c>
      <c r="Y27" s="355">
        <f t="shared" si="7"/>
        <v>-0.17246771548420592</v>
      </c>
    </row>
    <row r="28" spans="1:25" ht="19.5" customHeight="1">
      <c r="A28" s="349" t="s">
        <v>179</v>
      </c>
      <c r="B28" s="350">
        <v>13084</v>
      </c>
      <c r="C28" s="351">
        <v>12010</v>
      </c>
      <c r="D28" s="352">
        <v>0</v>
      </c>
      <c r="E28" s="351">
        <v>0</v>
      </c>
      <c r="F28" s="352">
        <f>SUM(B28:E28)</f>
        <v>25094</v>
      </c>
      <c r="G28" s="353">
        <f>F28/$F$9</f>
        <v>0.025033294261416067</v>
      </c>
      <c r="H28" s="350">
        <v>11027</v>
      </c>
      <c r="I28" s="351">
        <v>10630</v>
      </c>
      <c r="J28" s="352"/>
      <c r="K28" s="351"/>
      <c r="L28" s="352">
        <f>SUM(H28:K28)</f>
        <v>21657</v>
      </c>
      <c r="M28" s="354">
        <f>IF(ISERROR(F28/L28-1),"         /0",(F28/L28-1))</f>
        <v>0.15870157454864486</v>
      </c>
      <c r="N28" s="350">
        <v>124985</v>
      </c>
      <c r="O28" s="351">
        <v>117748</v>
      </c>
      <c r="P28" s="352"/>
      <c r="Q28" s="351"/>
      <c r="R28" s="352">
        <f>SUM(N28:Q28)</f>
        <v>242733</v>
      </c>
      <c r="S28" s="353">
        <f>R28/$R$9</f>
        <v>0.024965436776093048</v>
      </c>
      <c r="T28" s="350">
        <v>107891</v>
      </c>
      <c r="U28" s="351">
        <v>103506</v>
      </c>
      <c r="V28" s="352"/>
      <c r="W28" s="351"/>
      <c r="X28" s="352">
        <f>SUM(T28:W28)</f>
        <v>211397</v>
      </c>
      <c r="Y28" s="355">
        <f>IF(ISERROR(R28/X28-1),"         /0",IF(R28/X28&gt;5,"  *  ",(R28/X28-1)))</f>
        <v>0.14823294559525446</v>
      </c>
    </row>
    <row r="29" spans="1:25" ht="19.5" customHeight="1">
      <c r="A29" s="349" t="s">
        <v>156</v>
      </c>
      <c r="B29" s="350">
        <v>7215</v>
      </c>
      <c r="C29" s="351">
        <v>6741</v>
      </c>
      <c r="D29" s="352">
        <v>0</v>
      </c>
      <c r="E29" s="351">
        <v>0</v>
      </c>
      <c r="F29" s="352">
        <f t="shared" si="0"/>
        <v>13956</v>
      </c>
      <c r="G29" s="353">
        <f t="shared" si="1"/>
        <v>0.013922238571464199</v>
      </c>
      <c r="H29" s="350">
        <v>6273</v>
      </c>
      <c r="I29" s="351">
        <v>6302</v>
      </c>
      <c r="J29" s="352"/>
      <c r="K29" s="351"/>
      <c r="L29" s="352">
        <f t="shared" si="2"/>
        <v>12575</v>
      </c>
      <c r="M29" s="354">
        <f t="shared" si="3"/>
        <v>0.10982107355864801</v>
      </c>
      <c r="N29" s="350">
        <v>81056</v>
      </c>
      <c r="O29" s="351">
        <v>81591</v>
      </c>
      <c r="P29" s="352"/>
      <c r="Q29" s="351"/>
      <c r="R29" s="352">
        <f t="shared" si="4"/>
        <v>162647</v>
      </c>
      <c r="S29" s="353">
        <f t="shared" si="5"/>
        <v>0.016728476949245494</v>
      </c>
      <c r="T29" s="350">
        <v>55730</v>
      </c>
      <c r="U29" s="351">
        <v>54969</v>
      </c>
      <c r="V29" s="352"/>
      <c r="W29" s="351"/>
      <c r="X29" s="352">
        <f t="shared" si="6"/>
        <v>110699</v>
      </c>
      <c r="Y29" s="355">
        <f t="shared" si="7"/>
        <v>0.4692725318205224</v>
      </c>
    </row>
    <row r="30" spans="1:25" ht="19.5" customHeight="1">
      <c r="A30" s="349" t="s">
        <v>190</v>
      </c>
      <c r="B30" s="350">
        <v>6744</v>
      </c>
      <c r="C30" s="351">
        <v>6562</v>
      </c>
      <c r="D30" s="352">
        <v>0</v>
      </c>
      <c r="E30" s="351">
        <v>0</v>
      </c>
      <c r="F30" s="352">
        <f aca="true" t="shared" si="8" ref="F30:F36">SUM(B30:E30)</f>
        <v>13306</v>
      </c>
      <c r="G30" s="353">
        <f aca="true" t="shared" si="9" ref="G30:G36">F30/$F$9</f>
        <v>0.01327381100830486</v>
      </c>
      <c r="H30" s="350"/>
      <c r="I30" s="351"/>
      <c r="J30" s="352"/>
      <c r="K30" s="351"/>
      <c r="L30" s="352">
        <f aca="true" t="shared" si="10" ref="L30:L36">SUM(H30:K30)</f>
        <v>0</v>
      </c>
      <c r="M30" s="354" t="str">
        <f aca="true" t="shared" si="11" ref="M30:M36">IF(ISERROR(F30/L30-1),"         /0",(F30/L30-1))</f>
        <v>         /0</v>
      </c>
      <c r="N30" s="350">
        <v>24231</v>
      </c>
      <c r="O30" s="351">
        <v>22494</v>
      </c>
      <c r="P30" s="352">
        <v>198</v>
      </c>
      <c r="Q30" s="351">
        <v>462</v>
      </c>
      <c r="R30" s="352">
        <f aca="true" t="shared" si="12" ref="R30:R36">SUM(N30:Q30)</f>
        <v>47385</v>
      </c>
      <c r="S30" s="353">
        <f aca="true" t="shared" si="13" ref="S30:S36">R30/$R$9</f>
        <v>0.004873615131173631</v>
      </c>
      <c r="T30" s="350"/>
      <c r="U30" s="351"/>
      <c r="V30" s="352"/>
      <c r="W30" s="351"/>
      <c r="X30" s="352">
        <f aca="true" t="shared" si="14" ref="X30:X36">SUM(T30:W30)</f>
        <v>0</v>
      </c>
      <c r="Y30" s="355" t="str">
        <f aca="true" t="shared" si="15" ref="Y30:Y36">IF(ISERROR(R30/X30-1),"         /0",IF(R30/X30&gt;5,"  *  ",(R30/X30-1)))</f>
        <v>         /0</v>
      </c>
    </row>
    <row r="31" spans="1:25" ht="19.5" customHeight="1">
      <c r="A31" s="349" t="s">
        <v>157</v>
      </c>
      <c r="B31" s="350">
        <v>5472</v>
      </c>
      <c r="C31" s="351">
        <v>5030</v>
      </c>
      <c r="D31" s="352">
        <v>0</v>
      </c>
      <c r="E31" s="351">
        <v>0</v>
      </c>
      <c r="F31" s="352">
        <f t="shared" si="8"/>
        <v>10502</v>
      </c>
      <c r="G31" s="353">
        <f t="shared" si="9"/>
        <v>0.010476594258922113</v>
      </c>
      <c r="H31" s="350">
        <v>5502</v>
      </c>
      <c r="I31" s="351">
        <v>5147</v>
      </c>
      <c r="J31" s="352"/>
      <c r="K31" s="351"/>
      <c r="L31" s="352">
        <f t="shared" si="10"/>
        <v>10649</v>
      </c>
      <c r="M31" s="354">
        <f t="shared" si="11"/>
        <v>-0.013804113062259371</v>
      </c>
      <c r="N31" s="350">
        <v>57247</v>
      </c>
      <c r="O31" s="351">
        <v>56026</v>
      </c>
      <c r="P31" s="352">
        <v>180</v>
      </c>
      <c r="Q31" s="351">
        <v>180</v>
      </c>
      <c r="R31" s="352">
        <f t="shared" si="12"/>
        <v>113633</v>
      </c>
      <c r="S31" s="353">
        <f t="shared" si="13"/>
        <v>0.011687316834455065</v>
      </c>
      <c r="T31" s="350">
        <v>46543</v>
      </c>
      <c r="U31" s="351">
        <v>47260</v>
      </c>
      <c r="V31" s="352"/>
      <c r="W31" s="351"/>
      <c r="X31" s="352">
        <f t="shared" si="14"/>
        <v>93803</v>
      </c>
      <c r="Y31" s="355">
        <f t="shared" si="15"/>
        <v>0.21140048825730529</v>
      </c>
    </row>
    <row r="32" spans="1:25" ht="19.5" customHeight="1">
      <c r="A32" s="349" t="s">
        <v>192</v>
      </c>
      <c r="B32" s="350">
        <v>3921</v>
      </c>
      <c r="C32" s="351">
        <v>4912</v>
      </c>
      <c r="D32" s="352">
        <v>0</v>
      </c>
      <c r="E32" s="351">
        <v>0</v>
      </c>
      <c r="F32" s="352">
        <f t="shared" si="8"/>
        <v>8833</v>
      </c>
      <c r="G32" s="353">
        <f t="shared" si="9"/>
        <v>0.008811631792902213</v>
      </c>
      <c r="H32" s="350">
        <v>3148</v>
      </c>
      <c r="I32" s="351">
        <v>4229</v>
      </c>
      <c r="J32" s="352"/>
      <c r="K32" s="351"/>
      <c r="L32" s="352">
        <f t="shared" si="10"/>
        <v>7377</v>
      </c>
      <c r="M32" s="354">
        <f t="shared" si="11"/>
        <v>0.19737020469025346</v>
      </c>
      <c r="N32" s="350">
        <v>34641</v>
      </c>
      <c r="O32" s="351">
        <v>44933</v>
      </c>
      <c r="P32" s="352"/>
      <c r="Q32" s="351"/>
      <c r="R32" s="352">
        <f t="shared" si="12"/>
        <v>79574</v>
      </c>
      <c r="S32" s="353">
        <f t="shared" si="13"/>
        <v>0.008184299893384204</v>
      </c>
      <c r="T32" s="350">
        <v>8204</v>
      </c>
      <c r="U32" s="351">
        <v>10760</v>
      </c>
      <c r="V32" s="352"/>
      <c r="W32" s="351"/>
      <c r="X32" s="352">
        <f t="shared" si="14"/>
        <v>18964</v>
      </c>
      <c r="Y32" s="355">
        <f t="shared" si="15"/>
        <v>3.1960556844547563</v>
      </c>
    </row>
    <row r="33" spans="1:25" ht="19.5" customHeight="1">
      <c r="A33" s="349" t="s">
        <v>193</v>
      </c>
      <c r="B33" s="350">
        <v>4495</v>
      </c>
      <c r="C33" s="351">
        <v>4017</v>
      </c>
      <c r="D33" s="352">
        <v>0</v>
      </c>
      <c r="E33" s="351">
        <v>115</v>
      </c>
      <c r="F33" s="352">
        <f t="shared" si="8"/>
        <v>8627</v>
      </c>
      <c r="G33" s="353">
        <f t="shared" si="9"/>
        <v>0.008606130134424022</v>
      </c>
      <c r="H33" s="350">
        <v>9871</v>
      </c>
      <c r="I33" s="351">
        <v>9607</v>
      </c>
      <c r="J33" s="352"/>
      <c r="K33" s="351"/>
      <c r="L33" s="352">
        <f t="shared" si="10"/>
        <v>19478</v>
      </c>
      <c r="M33" s="354">
        <f t="shared" si="11"/>
        <v>-0.5570900503131738</v>
      </c>
      <c r="N33" s="350">
        <v>63456</v>
      </c>
      <c r="O33" s="351">
        <v>59179</v>
      </c>
      <c r="P33" s="352"/>
      <c r="Q33" s="351">
        <v>173</v>
      </c>
      <c r="R33" s="352">
        <f t="shared" si="12"/>
        <v>122808</v>
      </c>
      <c r="S33" s="353">
        <f t="shared" si="13"/>
        <v>0.012630978728061019</v>
      </c>
      <c r="T33" s="350">
        <v>108405</v>
      </c>
      <c r="U33" s="351">
        <v>105990</v>
      </c>
      <c r="V33" s="352"/>
      <c r="W33" s="351"/>
      <c r="X33" s="352">
        <f t="shared" si="14"/>
        <v>214395</v>
      </c>
      <c r="Y33" s="355">
        <f t="shared" si="15"/>
        <v>-0.4271881340516337</v>
      </c>
    </row>
    <row r="34" spans="1:25" ht="19.5" customHeight="1">
      <c r="A34" s="349" t="s">
        <v>194</v>
      </c>
      <c r="B34" s="350">
        <v>4244</v>
      </c>
      <c r="C34" s="351">
        <v>3753</v>
      </c>
      <c r="D34" s="352">
        <v>0</v>
      </c>
      <c r="E34" s="351">
        <v>0</v>
      </c>
      <c r="F34" s="352">
        <f t="shared" si="8"/>
        <v>7997</v>
      </c>
      <c r="G34" s="353">
        <f t="shared" si="9"/>
        <v>0.007977654188592663</v>
      </c>
      <c r="H34" s="350"/>
      <c r="I34" s="351">
        <v>3602</v>
      </c>
      <c r="J34" s="352"/>
      <c r="K34" s="351"/>
      <c r="L34" s="352">
        <f t="shared" si="10"/>
        <v>3602</v>
      </c>
      <c r="M34" s="354">
        <f t="shared" si="11"/>
        <v>1.2201554691837866</v>
      </c>
      <c r="N34" s="350">
        <v>40974</v>
      </c>
      <c r="O34" s="351">
        <v>38764</v>
      </c>
      <c r="P34" s="352"/>
      <c r="Q34" s="351"/>
      <c r="R34" s="352">
        <f t="shared" si="12"/>
        <v>79738</v>
      </c>
      <c r="S34" s="353">
        <f t="shared" si="13"/>
        <v>0.008201167528321686</v>
      </c>
      <c r="T34" s="350">
        <v>33717</v>
      </c>
      <c r="U34" s="351">
        <v>36619</v>
      </c>
      <c r="V34" s="352"/>
      <c r="W34" s="351"/>
      <c r="X34" s="352">
        <f t="shared" si="14"/>
        <v>70336</v>
      </c>
      <c r="Y34" s="355">
        <f t="shared" si="15"/>
        <v>0.1336726569608735</v>
      </c>
    </row>
    <row r="35" spans="1:25" ht="19.5" customHeight="1">
      <c r="A35" s="349" t="s">
        <v>197</v>
      </c>
      <c r="B35" s="350">
        <v>3209</v>
      </c>
      <c r="C35" s="351">
        <v>3196</v>
      </c>
      <c r="D35" s="352">
        <v>0</v>
      </c>
      <c r="E35" s="351">
        <v>0</v>
      </c>
      <c r="F35" s="352">
        <f t="shared" si="8"/>
        <v>6405</v>
      </c>
      <c r="G35" s="353">
        <f t="shared" si="9"/>
        <v>0.006389505449285483</v>
      </c>
      <c r="H35" s="350">
        <v>2824</v>
      </c>
      <c r="I35" s="351">
        <v>3093</v>
      </c>
      <c r="J35" s="352"/>
      <c r="K35" s="351"/>
      <c r="L35" s="352">
        <f t="shared" si="10"/>
        <v>5917</v>
      </c>
      <c r="M35" s="354">
        <f t="shared" si="11"/>
        <v>0.08247422680412364</v>
      </c>
      <c r="N35" s="350">
        <v>23712</v>
      </c>
      <c r="O35" s="351">
        <v>23755</v>
      </c>
      <c r="P35" s="352">
        <v>370</v>
      </c>
      <c r="Q35" s="351">
        <v>341</v>
      </c>
      <c r="R35" s="352">
        <f t="shared" si="12"/>
        <v>48178</v>
      </c>
      <c r="S35" s="353">
        <f t="shared" si="13"/>
        <v>0.004955176317182299</v>
      </c>
      <c r="T35" s="350">
        <v>21648</v>
      </c>
      <c r="U35" s="351">
        <v>23791</v>
      </c>
      <c r="V35" s="352"/>
      <c r="W35" s="351"/>
      <c r="X35" s="352">
        <f t="shared" si="14"/>
        <v>45439</v>
      </c>
      <c r="Y35" s="355">
        <f t="shared" si="15"/>
        <v>0.06027861528642786</v>
      </c>
    </row>
    <row r="36" spans="1:25" ht="19.5" customHeight="1">
      <c r="A36" s="349" t="s">
        <v>162</v>
      </c>
      <c r="B36" s="350">
        <v>2266</v>
      </c>
      <c r="C36" s="351">
        <v>1848</v>
      </c>
      <c r="D36" s="352">
        <v>0</v>
      </c>
      <c r="E36" s="351">
        <v>0</v>
      </c>
      <c r="F36" s="352">
        <f t="shared" si="8"/>
        <v>4114</v>
      </c>
      <c r="G36" s="353">
        <f t="shared" si="9"/>
        <v>0.004104047684365414</v>
      </c>
      <c r="H36" s="350">
        <v>2913</v>
      </c>
      <c r="I36" s="351">
        <v>2348</v>
      </c>
      <c r="J36" s="352"/>
      <c r="K36" s="351"/>
      <c r="L36" s="352">
        <f t="shared" si="10"/>
        <v>5261</v>
      </c>
      <c r="M36" s="354">
        <f t="shared" si="11"/>
        <v>-0.21801938794905906</v>
      </c>
      <c r="N36" s="350">
        <v>24708</v>
      </c>
      <c r="O36" s="351">
        <v>22488</v>
      </c>
      <c r="P36" s="352"/>
      <c r="Q36" s="351"/>
      <c r="R36" s="352">
        <f t="shared" si="12"/>
        <v>47196</v>
      </c>
      <c r="S36" s="353">
        <f t="shared" si="13"/>
        <v>0.004854176210422512</v>
      </c>
      <c r="T36" s="350">
        <v>23566</v>
      </c>
      <c r="U36" s="351">
        <v>19357</v>
      </c>
      <c r="V36" s="352"/>
      <c r="W36" s="351"/>
      <c r="X36" s="352">
        <f t="shared" si="14"/>
        <v>42923</v>
      </c>
      <c r="Y36" s="355">
        <f t="shared" si="15"/>
        <v>0.09955035761712838</v>
      </c>
    </row>
    <row r="37" spans="1:25" ht="19.5" customHeight="1">
      <c r="A37" s="349" t="s">
        <v>184</v>
      </c>
      <c r="B37" s="350">
        <v>1149</v>
      </c>
      <c r="C37" s="351">
        <v>2286</v>
      </c>
      <c r="D37" s="352">
        <v>0</v>
      </c>
      <c r="E37" s="351">
        <v>0</v>
      </c>
      <c r="F37" s="352">
        <f t="shared" si="0"/>
        <v>3435</v>
      </c>
      <c r="G37" s="353">
        <f t="shared" si="1"/>
        <v>0.003426690276080505</v>
      </c>
      <c r="H37" s="350">
        <v>910</v>
      </c>
      <c r="I37" s="351">
        <v>2085</v>
      </c>
      <c r="J37" s="352"/>
      <c r="K37" s="351"/>
      <c r="L37" s="352">
        <f t="shared" si="2"/>
        <v>2995</v>
      </c>
      <c r="M37" s="354">
        <f t="shared" si="3"/>
        <v>0.14691151919866452</v>
      </c>
      <c r="N37" s="350">
        <v>11122</v>
      </c>
      <c r="O37" s="351">
        <v>20316</v>
      </c>
      <c r="P37" s="352"/>
      <c r="Q37" s="351"/>
      <c r="R37" s="352">
        <f t="shared" si="4"/>
        <v>31438</v>
      </c>
      <c r="S37" s="353">
        <f t="shared" si="5"/>
        <v>0.003233443336368822</v>
      </c>
      <c r="T37" s="350">
        <v>8056</v>
      </c>
      <c r="U37" s="351">
        <v>15349</v>
      </c>
      <c r="V37" s="352"/>
      <c r="W37" s="351"/>
      <c r="X37" s="352">
        <f t="shared" si="6"/>
        <v>23405</v>
      </c>
      <c r="Y37" s="355">
        <f t="shared" si="7"/>
        <v>0.3432172612689597</v>
      </c>
    </row>
    <row r="38" spans="1:25" ht="19.5" customHeight="1">
      <c r="A38" s="349" t="s">
        <v>200</v>
      </c>
      <c r="B38" s="350">
        <v>1300</v>
      </c>
      <c r="C38" s="351">
        <v>1695</v>
      </c>
      <c r="D38" s="352">
        <v>0</v>
      </c>
      <c r="E38" s="351">
        <v>0</v>
      </c>
      <c r="F38" s="352">
        <f t="shared" si="0"/>
        <v>2995</v>
      </c>
      <c r="G38" s="353">
        <f t="shared" si="1"/>
        <v>0.0029877546948649525</v>
      </c>
      <c r="H38" s="350">
        <v>1894</v>
      </c>
      <c r="I38" s="351">
        <v>2052</v>
      </c>
      <c r="J38" s="352"/>
      <c r="K38" s="351"/>
      <c r="L38" s="352">
        <f t="shared" si="2"/>
        <v>3946</v>
      </c>
      <c r="M38" s="354">
        <f t="shared" si="3"/>
        <v>-0.24100354789660416</v>
      </c>
      <c r="N38" s="350">
        <v>11753</v>
      </c>
      <c r="O38" s="351">
        <v>17365</v>
      </c>
      <c r="P38" s="352">
        <v>110</v>
      </c>
      <c r="Q38" s="351">
        <v>115</v>
      </c>
      <c r="R38" s="352">
        <f t="shared" si="4"/>
        <v>29343</v>
      </c>
      <c r="S38" s="353">
        <f t="shared" si="5"/>
        <v>0.0030179695851857732</v>
      </c>
      <c r="T38" s="350">
        <v>24343</v>
      </c>
      <c r="U38" s="351">
        <v>28827</v>
      </c>
      <c r="V38" s="352"/>
      <c r="W38" s="351"/>
      <c r="X38" s="352">
        <f t="shared" si="6"/>
        <v>53170</v>
      </c>
      <c r="Y38" s="355">
        <f t="shared" si="7"/>
        <v>-0.4481286439721648</v>
      </c>
    </row>
    <row r="39" spans="1:25" ht="19.5" customHeight="1">
      <c r="A39" s="349" t="s">
        <v>202</v>
      </c>
      <c r="B39" s="350">
        <v>522</v>
      </c>
      <c r="C39" s="351">
        <v>486</v>
      </c>
      <c r="D39" s="352">
        <v>0</v>
      </c>
      <c r="E39" s="351">
        <v>0</v>
      </c>
      <c r="F39" s="352">
        <f t="shared" si="0"/>
        <v>1008</v>
      </c>
      <c r="G39" s="353">
        <f t="shared" si="1"/>
        <v>0.0010055615133301742</v>
      </c>
      <c r="H39" s="350">
        <v>182</v>
      </c>
      <c r="I39" s="351">
        <v>163</v>
      </c>
      <c r="J39" s="352">
        <v>0</v>
      </c>
      <c r="K39" s="351">
        <v>41</v>
      </c>
      <c r="L39" s="352">
        <f t="shared" si="2"/>
        <v>386</v>
      </c>
      <c r="M39" s="354">
        <f t="shared" si="3"/>
        <v>1.61139896373057</v>
      </c>
      <c r="N39" s="350">
        <v>3179</v>
      </c>
      <c r="O39" s="351">
        <v>2884</v>
      </c>
      <c r="P39" s="352">
        <v>0</v>
      </c>
      <c r="Q39" s="351">
        <v>0</v>
      </c>
      <c r="R39" s="352">
        <f t="shared" si="4"/>
        <v>6063</v>
      </c>
      <c r="S39" s="353">
        <f t="shared" si="5"/>
        <v>0.0006235882355240209</v>
      </c>
      <c r="T39" s="350">
        <v>1865</v>
      </c>
      <c r="U39" s="351">
        <v>1893</v>
      </c>
      <c r="V39" s="352">
        <v>0</v>
      </c>
      <c r="W39" s="351">
        <v>41</v>
      </c>
      <c r="X39" s="352">
        <f t="shared" si="6"/>
        <v>3799</v>
      </c>
      <c r="Y39" s="355">
        <f t="shared" si="7"/>
        <v>0.5959463016583311</v>
      </c>
    </row>
    <row r="40" spans="1:25" ht="19.5" customHeight="1" thickBot="1">
      <c r="A40" s="349" t="s">
        <v>166</v>
      </c>
      <c r="B40" s="350">
        <v>81</v>
      </c>
      <c r="C40" s="351">
        <v>57</v>
      </c>
      <c r="D40" s="352">
        <v>287</v>
      </c>
      <c r="E40" s="351">
        <v>247</v>
      </c>
      <c r="F40" s="352">
        <f t="shared" si="0"/>
        <v>672</v>
      </c>
      <c r="G40" s="353">
        <f t="shared" si="1"/>
        <v>0.0006703743422201162</v>
      </c>
      <c r="H40" s="350">
        <v>219</v>
      </c>
      <c r="I40" s="351">
        <v>115</v>
      </c>
      <c r="J40" s="352">
        <v>3539</v>
      </c>
      <c r="K40" s="351">
        <v>4009</v>
      </c>
      <c r="L40" s="352">
        <f t="shared" si="2"/>
        <v>7882</v>
      </c>
      <c r="M40" s="354" t="s">
        <v>45</v>
      </c>
      <c r="N40" s="350">
        <v>1222</v>
      </c>
      <c r="O40" s="351">
        <v>508</v>
      </c>
      <c r="P40" s="352">
        <v>4072</v>
      </c>
      <c r="Q40" s="351">
        <v>3141</v>
      </c>
      <c r="R40" s="352">
        <f t="shared" si="4"/>
        <v>8943</v>
      </c>
      <c r="S40" s="353">
        <f t="shared" si="5"/>
        <v>0.0009198003612553717</v>
      </c>
      <c r="T40" s="350">
        <v>11167</v>
      </c>
      <c r="U40" s="351">
        <v>11115</v>
      </c>
      <c r="V40" s="352">
        <v>12643</v>
      </c>
      <c r="W40" s="351">
        <v>15964</v>
      </c>
      <c r="X40" s="352">
        <f t="shared" si="6"/>
        <v>50889</v>
      </c>
      <c r="Y40" s="355">
        <f t="shared" si="7"/>
        <v>-0.8242645758415375</v>
      </c>
    </row>
    <row r="41" spans="1:25" s="174" customFormat="1" ht="19.5" customHeight="1">
      <c r="A41" s="183" t="s">
        <v>54</v>
      </c>
      <c r="B41" s="180">
        <f>SUM(B42:B53)</f>
        <v>67671</v>
      </c>
      <c r="C41" s="179">
        <f>SUM(C42:C53)</f>
        <v>73585</v>
      </c>
      <c r="D41" s="178">
        <f>SUM(D42:D53)</f>
        <v>19</v>
      </c>
      <c r="E41" s="179">
        <f>SUM(E42:E53)</f>
        <v>0</v>
      </c>
      <c r="F41" s="178">
        <f t="shared" si="0"/>
        <v>141275</v>
      </c>
      <c r="G41" s="181">
        <f t="shared" si="1"/>
        <v>0.14093323690051623</v>
      </c>
      <c r="H41" s="180">
        <f>SUM(H42:H53)</f>
        <v>51723</v>
      </c>
      <c r="I41" s="179">
        <f>SUM(I42:I53)</f>
        <v>57810</v>
      </c>
      <c r="J41" s="178">
        <f>SUM(J42:J53)</f>
        <v>2</v>
      </c>
      <c r="K41" s="179">
        <f>SUM(K42:K53)</f>
        <v>0</v>
      </c>
      <c r="L41" s="178">
        <f t="shared" si="2"/>
        <v>109535</v>
      </c>
      <c r="M41" s="182">
        <f t="shared" si="3"/>
        <v>0.2897703930250606</v>
      </c>
      <c r="N41" s="180">
        <f>SUM(N42:N53)</f>
        <v>651388</v>
      </c>
      <c r="O41" s="179">
        <f>SUM(O42:O53)</f>
        <v>594694</v>
      </c>
      <c r="P41" s="178">
        <f>SUM(P42:P53)</f>
        <v>98</v>
      </c>
      <c r="Q41" s="179">
        <f>SUM(Q42:Q53)</f>
        <v>39</v>
      </c>
      <c r="R41" s="178">
        <f t="shared" si="4"/>
        <v>1246219</v>
      </c>
      <c r="S41" s="181">
        <f t="shared" si="5"/>
        <v>0.12817540941555497</v>
      </c>
      <c r="T41" s="180">
        <f>SUM(T42:T53)</f>
        <v>571269</v>
      </c>
      <c r="U41" s="179">
        <f>SUM(U42:U53)</f>
        <v>525438</v>
      </c>
      <c r="V41" s="178">
        <f>SUM(V42:V53)</f>
        <v>69</v>
      </c>
      <c r="W41" s="179">
        <f>SUM(W42:W53)</f>
        <v>4</v>
      </c>
      <c r="X41" s="178">
        <f t="shared" si="6"/>
        <v>1096780</v>
      </c>
      <c r="Y41" s="175">
        <f t="shared" si="7"/>
        <v>0.13625248454567007</v>
      </c>
    </row>
    <row r="42" spans="1:25" ht="19.5" customHeight="1">
      <c r="A42" s="342" t="s">
        <v>155</v>
      </c>
      <c r="B42" s="343">
        <v>30136</v>
      </c>
      <c r="C42" s="344">
        <v>32770</v>
      </c>
      <c r="D42" s="345">
        <v>19</v>
      </c>
      <c r="E42" s="344">
        <v>0</v>
      </c>
      <c r="F42" s="345">
        <f t="shared" si="0"/>
        <v>62925</v>
      </c>
      <c r="G42" s="346">
        <f t="shared" si="1"/>
        <v>0.06277277601815597</v>
      </c>
      <c r="H42" s="343">
        <v>24844</v>
      </c>
      <c r="I42" s="344">
        <v>29223</v>
      </c>
      <c r="J42" s="345">
        <v>2</v>
      </c>
      <c r="K42" s="344">
        <v>0</v>
      </c>
      <c r="L42" s="345">
        <f t="shared" si="2"/>
        <v>54069</v>
      </c>
      <c r="M42" s="347">
        <f t="shared" si="3"/>
        <v>0.16379071186816851</v>
      </c>
      <c r="N42" s="343">
        <v>306469</v>
      </c>
      <c r="O42" s="344">
        <v>279909</v>
      </c>
      <c r="P42" s="345">
        <v>81</v>
      </c>
      <c r="Q42" s="344">
        <v>0</v>
      </c>
      <c r="R42" s="345">
        <f t="shared" si="4"/>
        <v>586459</v>
      </c>
      <c r="S42" s="346">
        <f t="shared" si="5"/>
        <v>0.060318148279264676</v>
      </c>
      <c r="T42" s="343">
        <v>263633</v>
      </c>
      <c r="U42" s="344">
        <v>250972</v>
      </c>
      <c r="V42" s="345">
        <v>69</v>
      </c>
      <c r="W42" s="344">
        <v>0</v>
      </c>
      <c r="X42" s="345">
        <f t="shared" si="6"/>
        <v>514674</v>
      </c>
      <c r="Y42" s="348">
        <f t="shared" si="7"/>
        <v>0.1394766395815603</v>
      </c>
    </row>
    <row r="43" spans="1:25" ht="19.5" customHeight="1">
      <c r="A43" s="349" t="s">
        <v>180</v>
      </c>
      <c r="B43" s="350">
        <v>12018</v>
      </c>
      <c r="C43" s="351">
        <v>12861</v>
      </c>
      <c r="D43" s="352">
        <v>0</v>
      </c>
      <c r="E43" s="351">
        <v>0</v>
      </c>
      <c r="F43" s="352">
        <f t="shared" si="0"/>
        <v>24879</v>
      </c>
      <c r="G43" s="353">
        <f t="shared" si="1"/>
        <v>0.024818814375140285</v>
      </c>
      <c r="H43" s="350">
        <v>10596</v>
      </c>
      <c r="I43" s="351">
        <v>9782</v>
      </c>
      <c r="J43" s="352"/>
      <c r="K43" s="351"/>
      <c r="L43" s="352">
        <f t="shared" si="2"/>
        <v>20378</v>
      </c>
      <c r="M43" s="354">
        <f t="shared" si="3"/>
        <v>0.22087545392089503</v>
      </c>
      <c r="N43" s="350">
        <v>113974</v>
      </c>
      <c r="O43" s="351">
        <v>99352</v>
      </c>
      <c r="P43" s="352"/>
      <c r="Q43" s="351"/>
      <c r="R43" s="352">
        <f t="shared" si="4"/>
        <v>213326</v>
      </c>
      <c r="S43" s="353">
        <f t="shared" si="5"/>
        <v>0.021940884699224356</v>
      </c>
      <c r="T43" s="350">
        <v>104994</v>
      </c>
      <c r="U43" s="351">
        <v>91374</v>
      </c>
      <c r="V43" s="352"/>
      <c r="W43" s="351"/>
      <c r="X43" s="352">
        <f t="shared" si="6"/>
        <v>196368</v>
      </c>
      <c r="Y43" s="355">
        <f t="shared" si="7"/>
        <v>0.086358266112605</v>
      </c>
    </row>
    <row r="44" spans="1:25" ht="19.5" customHeight="1">
      <c r="A44" s="349" t="s">
        <v>185</v>
      </c>
      <c r="B44" s="350">
        <v>7543</v>
      </c>
      <c r="C44" s="351">
        <v>8181</v>
      </c>
      <c r="D44" s="352">
        <v>0</v>
      </c>
      <c r="E44" s="351">
        <v>0</v>
      </c>
      <c r="F44" s="352">
        <f aca="true" t="shared" si="16" ref="F44:F53">SUM(B44:E44)</f>
        <v>15724</v>
      </c>
      <c r="G44" s="353">
        <f aca="true" t="shared" si="17" ref="G44:G53">F44/$F$9</f>
        <v>0.0156859615432576</v>
      </c>
      <c r="H44" s="350"/>
      <c r="I44" s="351"/>
      <c r="J44" s="352"/>
      <c r="K44" s="351"/>
      <c r="L44" s="352">
        <f aca="true" t="shared" si="18" ref="L44:L53">SUM(H44:K44)</f>
        <v>0</v>
      </c>
      <c r="M44" s="354" t="str">
        <f aca="true" t="shared" si="19" ref="M44:M53">IF(ISERROR(F44/L44-1),"         /0",(F44/L44-1))</f>
        <v>         /0</v>
      </c>
      <c r="N44" s="350">
        <v>32023</v>
      </c>
      <c r="O44" s="351">
        <v>30027</v>
      </c>
      <c r="P44" s="352"/>
      <c r="Q44" s="351"/>
      <c r="R44" s="352">
        <f aca="true" t="shared" si="20" ref="R44:R53">SUM(N44:Q44)</f>
        <v>62050</v>
      </c>
      <c r="S44" s="353">
        <f aca="true" t="shared" si="21" ref="S44:S53">R44/$R$9</f>
        <v>0.006381931389454972</v>
      </c>
      <c r="T44" s="350"/>
      <c r="U44" s="351"/>
      <c r="V44" s="352"/>
      <c r="W44" s="351"/>
      <c r="X44" s="352">
        <f aca="true" t="shared" si="22" ref="X44:X53">SUM(T44:W44)</f>
        <v>0</v>
      </c>
      <c r="Y44" s="355" t="str">
        <f aca="true" t="shared" si="23" ref="Y44:Y53">IF(ISERROR(R44/X44-1),"         /0",IF(R44/X44&gt;5,"  *  ",(R44/X44-1)))</f>
        <v>         /0</v>
      </c>
    </row>
    <row r="45" spans="1:25" ht="19.5" customHeight="1">
      <c r="A45" s="349" t="s">
        <v>186</v>
      </c>
      <c r="B45" s="350">
        <v>6657</v>
      </c>
      <c r="C45" s="351">
        <v>6526</v>
      </c>
      <c r="D45" s="352">
        <v>0</v>
      </c>
      <c r="E45" s="351">
        <v>0</v>
      </c>
      <c r="F45" s="352">
        <f>SUM(B45:E45)</f>
        <v>13183</v>
      </c>
      <c r="G45" s="353">
        <f>F45/$F$9</f>
        <v>0.013151108561737786</v>
      </c>
      <c r="H45" s="350">
        <v>5566</v>
      </c>
      <c r="I45" s="351">
        <v>5972</v>
      </c>
      <c r="J45" s="352"/>
      <c r="K45" s="351"/>
      <c r="L45" s="352">
        <f>SUM(H45:K45)</f>
        <v>11538</v>
      </c>
      <c r="M45" s="354">
        <f>IF(ISERROR(F45/L45-1),"         /0",(F45/L45-1))</f>
        <v>0.14257236956144914</v>
      </c>
      <c r="N45" s="350">
        <v>63517</v>
      </c>
      <c r="O45" s="351">
        <v>58250</v>
      </c>
      <c r="P45" s="352"/>
      <c r="Q45" s="351"/>
      <c r="R45" s="352">
        <f>SUM(N45:Q45)</f>
        <v>121767</v>
      </c>
      <c r="S45" s="353">
        <f>R45/$R$9</f>
        <v>0.01252391038678104</v>
      </c>
      <c r="T45" s="350">
        <v>67335</v>
      </c>
      <c r="U45" s="351">
        <v>62745</v>
      </c>
      <c r="V45" s="352"/>
      <c r="W45" s="351"/>
      <c r="X45" s="352">
        <f>SUM(T45:W45)</f>
        <v>130080</v>
      </c>
      <c r="Y45" s="355">
        <f>IF(ISERROR(R45/X45-1),"         /0",IF(R45/X45&gt;5,"  *  ",(R45/X45-1)))</f>
        <v>-0.06390682656826563</v>
      </c>
    </row>
    <row r="46" spans="1:25" ht="19.5" customHeight="1">
      <c r="A46" s="349" t="s">
        <v>189</v>
      </c>
      <c r="B46" s="350">
        <v>5990</v>
      </c>
      <c r="C46" s="351">
        <v>7034</v>
      </c>
      <c r="D46" s="352">
        <v>0</v>
      </c>
      <c r="E46" s="351">
        <v>0</v>
      </c>
      <c r="F46" s="352">
        <f>SUM(B46:E46)</f>
        <v>13024</v>
      </c>
      <c r="G46" s="353">
        <f>F46/$F$9</f>
        <v>0.012992493203980347</v>
      </c>
      <c r="H46" s="350">
        <v>5997</v>
      </c>
      <c r="I46" s="351">
        <v>6487</v>
      </c>
      <c r="J46" s="352"/>
      <c r="K46" s="351"/>
      <c r="L46" s="352">
        <f>SUM(H46:K46)</f>
        <v>12484</v>
      </c>
      <c r="M46" s="354">
        <f>IF(ISERROR(F46/L46-1),"         /0",(F46/L46-1))</f>
        <v>0.04325536686959297</v>
      </c>
      <c r="N46" s="350">
        <v>61678</v>
      </c>
      <c r="O46" s="351">
        <v>60608</v>
      </c>
      <c r="P46" s="352"/>
      <c r="Q46" s="351"/>
      <c r="R46" s="352">
        <f>SUM(N46:Q46)</f>
        <v>122286</v>
      </c>
      <c r="S46" s="353">
        <f>R46/$R$9</f>
        <v>0.012577290280272211</v>
      </c>
      <c r="T46" s="350">
        <v>72944</v>
      </c>
      <c r="U46" s="351">
        <v>70764</v>
      </c>
      <c r="V46" s="352"/>
      <c r="W46" s="351"/>
      <c r="X46" s="352">
        <f>SUM(T46:W46)</f>
        <v>143708</v>
      </c>
      <c r="Y46" s="355">
        <f>IF(ISERROR(R46/X46-1),"         /0",IF(R46/X46&gt;5,"  *  ",(R46/X46-1)))</f>
        <v>-0.1490661619394884</v>
      </c>
    </row>
    <row r="47" spans="1:25" ht="19.5" customHeight="1">
      <c r="A47" s="349" t="s">
        <v>196</v>
      </c>
      <c r="B47" s="350">
        <v>2785</v>
      </c>
      <c r="C47" s="351">
        <v>3270</v>
      </c>
      <c r="D47" s="352">
        <v>0</v>
      </c>
      <c r="E47" s="351">
        <v>0</v>
      </c>
      <c r="F47" s="352">
        <f>SUM(B47:E47)</f>
        <v>6055</v>
      </c>
      <c r="G47" s="353">
        <f>F47/$F$9</f>
        <v>0.006040352146045839</v>
      </c>
      <c r="H47" s="350">
        <v>2764</v>
      </c>
      <c r="I47" s="351">
        <v>3849</v>
      </c>
      <c r="J47" s="352"/>
      <c r="K47" s="351"/>
      <c r="L47" s="352">
        <f>SUM(H47:K47)</f>
        <v>6613</v>
      </c>
      <c r="M47" s="354">
        <f>IF(ISERROR(F47/L47-1),"         /0",(F47/L47-1))</f>
        <v>-0.0843792529865417</v>
      </c>
      <c r="N47" s="350">
        <v>35329</v>
      </c>
      <c r="O47" s="351">
        <v>33420</v>
      </c>
      <c r="P47" s="352"/>
      <c r="Q47" s="351"/>
      <c r="R47" s="352">
        <f>SUM(N47:Q47)</f>
        <v>68749</v>
      </c>
      <c r="S47" s="353">
        <f>R47/$R$9</f>
        <v>0.007070933136077999</v>
      </c>
      <c r="T47" s="350">
        <v>22430</v>
      </c>
      <c r="U47" s="351">
        <v>26351</v>
      </c>
      <c r="V47" s="352"/>
      <c r="W47" s="351"/>
      <c r="X47" s="352">
        <f>SUM(T47:W47)</f>
        <v>48781</v>
      </c>
      <c r="Y47" s="355">
        <f>IF(ISERROR(R47/X47-1),"         /0",IF(R47/X47&gt;5,"  *  ",(R47/X47-1)))</f>
        <v>0.40933970193312974</v>
      </c>
    </row>
    <row r="48" spans="1:25" ht="19.5" customHeight="1">
      <c r="A48" s="349" t="s">
        <v>199</v>
      </c>
      <c r="B48" s="350">
        <v>1159</v>
      </c>
      <c r="C48" s="351">
        <v>1577</v>
      </c>
      <c r="D48" s="352">
        <v>0</v>
      </c>
      <c r="E48" s="351">
        <v>0</v>
      </c>
      <c r="F48" s="352">
        <f>SUM(B48:E48)</f>
        <v>2736</v>
      </c>
      <c r="G48" s="353">
        <f>F48/$F$9</f>
        <v>0.002729381250467616</v>
      </c>
      <c r="H48" s="350"/>
      <c r="I48" s="351"/>
      <c r="J48" s="352"/>
      <c r="K48" s="351"/>
      <c r="L48" s="352">
        <f>SUM(H48:K48)</f>
        <v>0</v>
      </c>
      <c r="M48" s="354" t="str">
        <f>IF(ISERROR(F48/L48-1),"         /0",(F48/L48-1))</f>
        <v>         /0</v>
      </c>
      <c r="N48" s="350">
        <v>8830</v>
      </c>
      <c r="O48" s="351">
        <v>11159</v>
      </c>
      <c r="P48" s="352"/>
      <c r="Q48" s="351"/>
      <c r="R48" s="352">
        <f>SUM(N48:Q48)</f>
        <v>19989</v>
      </c>
      <c r="S48" s="353">
        <f>R48/$R$9</f>
        <v>0.002055897285154157</v>
      </c>
      <c r="T48" s="350"/>
      <c r="U48" s="351"/>
      <c r="V48" s="352"/>
      <c r="W48" s="351"/>
      <c r="X48" s="352">
        <f>SUM(T48:W48)</f>
        <v>0</v>
      </c>
      <c r="Y48" s="355" t="str">
        <f>IF(ISERROR(R48/X48-1),"         /0",IF(R48/X48&gt;5,"  *  ",(R48/X48-1)))</f>
        <v>         /0</v>
      </c>
    </row>
    <row r="49" spans="1:25" ht="19.5" customHeight="1">
      <c r="A49" s="349" t="s">
        <v>175</v>
      </c>
      <c r="B49" s="350">
        <v>576</v>
      </c>
      <c r="C49" s="351">
        <v>436</v>
      </c>
      <c r="D49" s="352">
        <v>0</v>
      </c>
      <c r="E49" s="351">
        <v>0</v>
      </c>
      <c r="F49" s="352">
        <f t="shared" si="16"/>
        <v>1012</v>
      </c>
      <c r="G49" s="353">
        <f t="shared" si="17"/>
        <v>0.0010095518367957703</v>
      </c>
      <c r="H49" s="350">
        <v>584</v>
      </c>
      <c r="I49" s="351">
        <v>511</v>
      </c>
      <c r="J49" s="352"/>
      <c r="K49" s="351"/>
      <c r="L49" s="352">
        <f t="shared" si="18"/>
        <v>1095</v>
      </c>
      <c r="M49" s="354">
        <f t="shared" si="19"/>
        <v>-0.07579908675799085</v>
      </c>
      <c r="N49" s="350">
        <v>9329</v>
      </c>
      <c r="O49" s="351">
        <v>7669</v>
      </c>
      <c r="P49" s="352"/>
      <c r="Q49" s="351"/>
      <c r="R49" s="352">
        <f t="shared" si="20"/>
        <v>16998</v>
      </c>
      <c r="S49" s="353">
        <f t="shared" si="21"/>
        <v>0.0017482686504102435</v>
      </c>
      <c r="T49" s="350">
        <v>12186</v>
      </c>
      <c r="U49" s="351">
        <v>3676</v>
      </c>
      <c r="V49" s="352"/>
      <c r="W49" s="351"/>
      <c r="X49" s="352">
        <f t="shared" si="22"/>
        <v>15862</v>
      </c>
      <c r="Y49" s="355">
        <f t="shared" si="23"/>
        <v>0.07161770268566392</v>
      </c>
    </row>
    <row r="50" spans="1:25" ht="19.5" customHeight="1">
      <c r="A50" s="349" t="s">
        <v>187</v>
      </c>
      <c r="B50" s="350">
        <v>376</v>
      </c>
      <c r="C50" s="351">
        <v>543</v>
      </c>
      <c r="D50" s="352">
        <v>0</v>
      </c>
      <c r="E50" s="351">
        <v>0</v>
      </c>
      <c r="F50" s="352">
        <f>SUM(B50:E50)</f>
        <v>919</v>
      </c>
      <c r="G50" s="353">
        <f>F50/$F$9</f>
        <v>0.0009167768162206648</v>
      </c>
      <c r="H50" s="350">
        <v>220</v>
      </c>
      <c r="I50" s="351">
        <v>262</v>
      </c>
      <c r="J50" s="352"/>
      <c r="K50" s="351"/>
      <c r="L50" s="352">
        <f>SUM(H50:K50)</f>
        <v>482</v>
      </c>
      <c r="M50" s="354">
        <f>IF(ISERROR(F50/L50-1),"         /0",(F50/L50-1))</f>
        <v>0.9066390041493777</v>
      </c>
      <c r="N50" s="350">
        <v>8123</v>
      </c>
      <c r="O50" s="351">
        <v>6322</v>
      </c>
      <c r="P50" s="352"/>
      <c r="Q50" s="351"/>
      <c r="R50" s="352">
        <f>SUM(N50:Q50)</f>
        <v>14445</v>
      </c>
      <c r="S50" s="353">
        <f>R50/$R$9</f>
        <v>0.0014856889431213065</v>
      </c>
      <c r="T50" s="350">
        <v>7633</v>
      </c>
      <c r="U50" s="351">
        <v>3408</v>
      </c>
      <c r="V50" s="352"/>
      <c r="W50" s="351"/>
      <c r="X50" s="352">
        <f>SUM(T50:W50)</f>
        <v>11041</v>
      </c>
      <c r="Y50" s="355">
        <f>IF(ISERROR(R50/X50-1),"         /0",IF(R50/X50&gt;5,"  *  ",(R50/X50-1)))</f>
        <v>0.3083054071189204</v>
      </c>
    </row>
    <row r="51" spans="1:25" ht="19.5" customHeight="1">
      <c r="A51" s="349" t="s">
        <v>179</v>
      </c>
      <c r="B51" s="350">
        <v>166</v>
      </c>
      <c r="C51" s="351">
        <v>189</v>
      </c>
      <c r="D51" s="352">
        <v>0</v>
      </c>
      <c r="E51" s="351">
        <v>0</v>
      </c>
      <c r="F51" s="352">
        <f t="shared" si="16"/>
        <v>355</v>
      </c>
      <c r="G51" s="353">
        <f t="shared" si="17"/>
        <v>0.0003541412075716388</v>
      </c>
      <c r="H51" s="350">
        <v>101</v>
      </c>
      <c r="I51" s="351">
        <v>128</v>
      </c>
      <c r="J51" s="352"/>
      <c r="K51" s="351"/>
      <c r="L51" s="352">
        <f t="shared" si="18"/>
        <v>229</v>
      </c>
      <c r="M51" s="354">
        <f t="shared" si="19"/>
        <v>0.5502183406113537</v>
      </c>
      <c r="N51" s="350">
        <v>1761</v>
      </c>
      <c r="O51" s="351">
        <v>2095</v>
      </c>
      <c r="P51" s="352"/>
      <c r="Q51" s="351"/>
      <c r="R51" s="352">
        <f t="shared" si="20"/>
        <v>3856</v>
      </c>
      <c r="S51" s="353">
        <f t="shared" si="21"/>
        <v>0.0003965951238958642</v>
      </c>
      <c r="T51" s="350">
        <v>391</v>
      </c>
      <c r="U51" s="351">
        <v>517</v>
      </c>
      <c r="V51" s="352"/>
      <c r="W51" s="351"/>
      <c r="X51" s="352">
        <f t="shared" si="22"/>
        <v>908</v>
      </c>
      <c r="Y51" s="355">
        <f t="shared" si="23"/>
        <v>3.246696035242291</v>
      </c>
    </row>
    <row r="52" spans="1:25" ht="19.5" customHeight="1">
      <c r="A52" s="349" t="s">
        <v>182</v>
      </c>
      <c r="B52" s="350">
        <v>211</v>
      </c>
      <c r="C52" s="351">
        <v>141</v>
      </c>
      <c r="D52" s="352">
        <v>0</v>
      </c>
      <c r="E52" s="351">
        <v>0</v>
      </c>
      <c r="F52" s="352">
        <f t="shared" si="16"/>
        <v>352</v>
      </c>
      <c r="G52" s="353">
        <f t="shared" si="17"/>
        <v>0.0003511484649724418</v>
      </c>
      <c r="H52" s="350">
        <v>125</v>
      </c>
      <c r="I52" s="351">
        <v>104</v>
      </c>
      <c r="J52" s="352"/>
      <c r="K52" s="351"/>
      <c r="L52" s="352">
        <f t="shared" si="18"/>
        <v>229</v>
      </c>
      <c r="M52" s="354">
        <f t="shared" si="19"/>
        <v>0.537117903930131</v>
      </c>
      <c r="N52" s="350">
        <v>3544</v>
      </c>
      <c r="O52" s="351">
        <v>1770</v>
      </c>
      <c r="P52" s="352"/>
      <c r="Q52" s="351"/>
      <c r="R52" s="352">
        <f t="shared" si="20"/>
        <v>5314</v>
      </c>
      <c r="S52" s="353">
        <f t="shared" si="21"/>
        <v>0.0005465525125473605</v>
      </c>
      <c r="T52" s="350">
        <v>3606</v>
      </c>
      <c r="U52" s="351">
        <v>504</v>
      </c>
      <c r="V52" s="352"/>
      <c r="W52" s="351"/>
      <c r="X52" s="352">
        <f t="shared" si="22"/>
        <v>4110</v>
      </c>
      <c r="Y52" s="355">
        <f t="shared" si="23"/>
        <v>0.29294403892944043</v>
      </c>
    </row>
    <row r="53" spans="1:25" ht="19.5" customHeight="1" thickBot="1">
      <c r="A53" s="356" t="s">
        <v>166</v>
      </c>
      <c r="B53" s="357">
        <v>54</v>
      </c>
      <c r="C53" s="358">
        <v>57</v>
      </c>
      <c r="D53" s="359">
        <v>0</v>
      </c>
      <c r="E53" s="358">
        <v>0</v>
      </c>
      <c r="F53" s="359">
        <f t="shared" si="16"/>
        <v>111</v>
      </c>
      <c r="G53" s="360">
        <f t="shared" si="17"/>
        <v>0.00011073147617028706</v>
      </c>
      <c r="H53" s="357">
        <v>926</v>
      </c>
      <c r="I53" s="358">
        <v>1492</v>
      </c>
      <c r="J53" s="359"/>
      <c r="K53" s="358"/>
      <c r="L53" s="359">
        <f t="shared" si="18"/>
        <v>2418</v>
      </c>
      <c r="M53" s="361">
        <f t="shared" si="19"/>
        <v>-0.9540942928039702</v>
      </c>
      <c r="N53" s="357">
        <v>6811</v>
      </c>
      <c r="O53" s="358">
        <v>4113</v>
      </c>
      <c r="P53" s="359">
        <v>17</v>
      </c>
      <c r="Q53" s="358">
        <v>39</v>
      </c>
      <c r="R53" s="359">
        <f t="shared" si="20"/>
        <v>10980</v>
      </c>
      <c r="S53" s="360">
        <f t="shared" si="21"/>
        <v>0.001129308729350775</v>
      </c>
      <c r="T53" s="357">
        <v>16117</v>
      </c>
      <c r="U53" s="358">
        <v>15127</v>
      </c>
      <c r="V53" s="359">
        <v>0</v>
      </c>
      <c r="W53" s="358">
        <v>4</v>
      </c>
      <c r="X53" s="359">
        <f t="shared" si="22"/>
        <v>31248</v>
      </c>
      <c r="Y53" s="362">
        <f t="shared" si="23"/>
        <v>-0.6486175115207373</v>
      </c>
    </row>
    <row r="54" spans="1:25" s="174" customFormat="1" ht="19.5" customHeight="1">
      <c r="A54" s="183" t="s">
        <v>53</v>
      </c>
      <c r="B54" s="180">
        <f>SUM(B55:B68)</f>
        <v>150622</v>
      </c>
      <c r="C54" s="179">
        <f>SUM(C55:C68)</f>
        <v>150121</v>
      </c>
      <c r="D54" s="178">
        <f>SUM(D55:D68)</f>
        <v>592</v>
      </c>
      <c r="E54" s="179">
        <f>SUM(E55:E68)</f>
        <v>592</v>
      </c>
      <c r="F54" s="178">
        <f>SUM(B54:E54)</f>
        <v>301927</v>
      </c>
      <c r="G54" s="181">
        <f>F54/$F$9</f>
        <v>0.3011965982492456</v>
      </c>
      <c r="H54" s="180">
        <f>SUM(H55:H68)</f>
        <v>133078</v>
      </c>
      <c r="I54" s="179">
        <f>SUM(I55:I68)</f>
        <v>134665</v>
      </c>
      <c r="J54" s="178">
        <f>SUM(J55:J68)</f>
        <v>1466</v>
      </c>
      <c r="K54" s="179">
        <f>SUM(K55:K68)</f>
        <v>1607</v>
      </c>
      <c r="L54" s="178">
        <f>SUM(H54:K54)</f>
        <v>270816</v>
      </c>
      <c r="M54" s="182">
        <f>IF(ISERROR(F54/L54-1),"         /0",(F54/L54-1))</f>
        <v>0.1148787368545432</v>
      </c>
      <c r="N54" s="180">
        <f>SUM(N55:N68)</f>
        <v>1444137</v>
      </c>
      <c r="O54" s="179">
        <f>SUM(O55:O68)</f>
        <v>1389010</v>
      </c>
      <c r="P54" s="178">
        <f>SUM(P55:P68)</f>
        <v>6157</v>
      </c>
      <c r="Q54" s="179">
        <f>SUM(Q55:Q68)</f>
        <v>6410</v>
      </c>
      <c r="R54" s="178">
        <f>SUM(N54:Q54)</f>
        <v>2845714</v>
      </c>
      <c r="S54" s="181">
        <f>R54/$R$9</f>
        <v>0.2926857615150921</v>
      </c>
      <c r="T54" s="180">
        <f>SUM(T55:T68)</f>
        <v>1288489</v>
      </c>
      <c r="U54" s="179">
        <f>SUM(U55:U68)</f>
        <v>1260013</v>
      </c>
      <c r="V54" s="178">
        <f>SUM(V55:V68)</f>
        <v>28915</v>
      </c>
      <c r="W54" s="179">
        <f>SUM(W55:W68)</f>
        <v>29987</v>
      </c>
      <c r="X54" s="178">
        <f>SUM(T54:W54)</f>
        <v>2607404</v>
      </c>
      <c r="Y54" s="175">
        <f>IF(ISERROR(R54/X54-1),"         /0",IF(R54/X54&gt;5,"  *  ",(R54/X54-1)))</f>
        <v>0.09139742057617473</v>
      </c>
    </row>
    <row r="55" spans="1:25" s="137" customFormat="1" ht="19.5" customHeight="1">
      <c r="A55" s="342" t="s">
        <v>162</v>
      </c>
      <c r="B55" s="343">
        <v>66787</v>
      </c>
      <c r="C55" s="344">
        <v>67823</v>
      </c>
      <c r="D55" s="345">
        <v>0</v>
      </c>
      <c r="E55" s="344">
        <v>0</v>
      </c>
      <c r="F55" s="345">
        <f>SUM(B55:E55)</f>
        <v>134610</v>
      </c>
      <c r="G55" s="346">
        <f>F55/$F$9</f>
        <v>0.13428436042596703</v>
      </c>
      <c r="H55" s="343">
        <v>60294</v>
      </c>
      <c r="I55" s="344">
        <v>61267</v>
      </c>
      <c r="J55" s="345"/>
      <c r="K55" s="344"/>
      <c r="L55" s="345">
        <f>SUM(H55:K55)</f>
        <v>121561</v>
      </c>
      <c r="M55" s="347">
        <f>IF(ISERROR(F55/L55-1),"         /0",(F55/L55-1))</f>
        <v>0.1073452834379447</v>
      </c>
      <c r="N55" s="343">
        <v>666184</v>
      </c>
      <c r="O55" s="344">
        <v>631935</v>
      </c>
      <c r="P55" s="345"/>
      <c r="Q55" s="344"/>
      <c r="R55" s="345">
        <f>SUM(N55:Q55)</f>
        <v>1298119</v>
      </c>
      <c r="S55" s="346">
        <f>R55/$R$9</f>
        <v>0.13351339876467203</v>
      </c>
      <c r="T55" s="363">
        <v>594895</v>
      </c>
      <c r="U55" s="344">
        <v>565283</v>
      </c>
      <c r="V55" s="345"/>
      <c r="W55" s="344"/>
      <c r="X55" s="345">
        <f>SUM(T55:W55)</f>
        <v>1160178</v>
      </c>
      <c r="Y55" s="348">
        <f>IF(ISERROR(R55/X55-1),"         /0",IF(R55/X55&gt;5,"  *  ",(R55/X55-1)))</f>
        <v>0.11889641072318202</v>
      </c>
    </row>
    <row r="56" spans="1:25" s="137" customFormat="1" ht="19.5" customHeight="1">
      <c r="A56" s="349" t="s">
        <v>155</v>
      </c>
      <c r="B56" s="350">
        <v>29239</v>
      </c>
      <c r="C56" s="351">
        <v>28663</v>
      </c>
      <c r="D56" s="352">
        <v>306</v>
      </c>
      <c r="E56" s="351">
        <v>298</v>
      </c>
      <c r="F56" s="352">
        <f aca="true" t="shared" si="24" ref="F56:F68">SUM(B56:E56)</f>
        <v>58506</v>
      </c>
      <c r="G56" s="353">
        <f aca="true" t="shared" si="25" ref="G56:G68">F56/$F$9</f>
        <v>0.058364466169538866</v>
      </c>
      <c r="H56" s="350">
        <v>26179</v>
      </c>
      <c r="I56" s="351">
        <v>26338</v>
      </c>
      <c r="J56" s="352">
        <v>1278</v>
      </c>
      <c r="K56" s="351">
        <v>1414</v>
      </c>
      <c r="L56" s="352">
        <f aca="true" t="shared" si="26" ref="L56:L68">SUM(H56:K56)</f>
        <v>55209</v>
      </c>
      <c r="M56" s="354">
        <f aca="true" t="shared" si="27" ref="M56:M68">IF(ISERROR(F56/L56-1),"         /0",(F56/L56-1))</f>
        <v>0.05971852415367063</v>
      </c>
      <c r="N56" s="350">
        <v>261176</v>
      </c>
      <c r="O56" s="351">
        <v>257814</v>
      </c>
      <c r="P56" s="352">
        <v>5267</v>
      </c>
      <c r="Q56" s="351">
        <v>5665</v>
      </c>
      <c r="R56" s="352">
        <f aca="true" t="shared" si="28" ref="R56:R68">SUM(N56:Q56)</f>
        <v>529922</v>
      </c>
      <c r="S56" s="353">
        <f aca="true" t="shared" si="29" ref="S56:S68">R56/$R$9</f>
        <v>0.05450323683743364</v>
      </c>
      <c r="T56" s="364">
        <v>235765</v>
      </c>
      <c r="U56" s="351">
        <v>239045</v>
      </c>
      <c r="V56" s="352">
        <v>27366</v>
      </c>
      <c r="W56" s="351">
        <v>28417</v>
      </c>
      <c r="X56" s="352">
        <f aca="true" t="shared" si="30" ref="X56:X68">SUM(T56:W56)</f>
        <v>530593</v>
      </c>
      <c r="Y56" s="355">
        <f aca="true" t="shared" si="31" ref="Y56:Y68">IF(ISERROR(R56/X56-1),"         /0",IF(R56/X56&gt;5,"  *  ",(R56/X56-1)))</f>
        <v>-0.001264622789972747</v>
      </c>
    </row>
    <row r="57" spans="1:25" s="137" customFormat="1" ht="19.5" customHeight="1">
      <c r="A57" s="349" t="s">
        <v>183</v>
      </c>
      <c r="B57" s="350">
        <v>8309</v>
      </c>
      <c r="C57" s="351">
        <v>8549</v>
      </c>
      <c r="D57" s="352">
        <v>0</v>
      </c>
      <c r="E57" s="351">
        <v>0</v>
      </c>
      <c r="F57" s="352">
        <f t="shared" si="24"/>
        <v>16858</v>
      </c>
      <c r="G57" s="353">
        <f t="shared" si="25"/>
        <v>0.016817218245754047</v>
      </c>
      <c r="H57" s="350">
        <v>7606</v>
      </c>
      <c r="I57" s="351">
        <v>7055</v>
      </c>
      <c r="J57" s="352"/>
      <c r="K57" s="351"/>
      <c r="L57" s="352">
        <f t="shared" si="26"/>
        <v>14661</v>
      </c>
      <c r="M57" s="354">
        <f t="shared" si="27"/>
        <v>0.14985335243162123</v>
      </c>
      <c r="N57" s="350">
        <v>68207</v>
      </c>
      <c r="O57" s="351">
        <v>71880</v>
      </c>
      <c r="P57" s="352"/>
      <c r="Q57" s="351"/>
      <c r="R57" s="352">
        <f t="shared" si="28"/>
        <v>140087</v>
      </c>
      <c r="S57" s="353">
        <f t="shared" si="29"/>
        <v>0.014408148631016577</v>
      </c>
      <c r="T57" s="364">
        <v>66483</v>
      </c>
      <c r="U57" s="351">
        <v>70056</v>
      </c>
      <c r="V57" s="352"/>
      <c r="W57" s="351"/>
      <c r="X57" s="352">
        <f t="shared" si="30"/>
        <v>136539</v>
      </c>
      <c r="Y57" s="355">
        <f t="shared" si="31"/>
        <v>0.0259852496356352</v>
      </c>
    </row>
    <row r="58" spans="1:25" s="137" customFormat="1" ht="19.5" customHeight="1">
      <c r="A58" s="349" t="s">
        <v>174</v>
      </c>
      <c r="B58" s="350">
        <v>8468</v>
      </c>
      <c r="C58" s="351">
        <v>7956</v>
      </c>
      <c r="D58" s="352">
        <v>0</v>
      </c>
      <c r="E58" s="351">
        <v>0</v>
      </c>
      <c r="F58" s="352">
        <f aca="true" t="shared" si="32" ref="F58:F64">SUM(B58:E58)</f>
        <v>16424</v>
      </c>
      <c r="G58" s="353">
        <f aca="true" t="shared" si="33" ref="G58:G64">F58/$F$9</f>
        <v>0.016384268149736887</v>
      </c>
      <c r="H58" s="350">
        <v>6649</v>
      </c>
      <c r="I58" s="351">
        <v>6168</v>
      </c>
      <c r="J58" s="352"/>
      <c r="K58" s="351"/>
      <c r="L58" s="352">
        <f aca="true" t="shared" si="34" ref="L58:L64">SUM(H58:K58)</f>
        <v>12817</v>
      </c>
      <c r="M58" s="354">
        <f aca="true" t="shared" si="35" ref="M58:M64">IF(ISERROR(F58/L58-1),"         /0",(F58/L58-1))</f>
        <v>0.2814231099321214</v>
      </c>
      <c r="N58" s="350">
        <v>74661</v>
      </c>
      <c r="O58" s="351">
        <v>71961</v>
      </c>
      <c r="P58" s="352"/>
      <c r="Q58" s="351"/>
      <c r="R58" s="352">
        <f aca="true" t="shared" si="36" ref="R58:R64">SUM(N58:Q58)</f>
        <v>146622</v>
      </c>
      <c r="S58" s="353">
        <f aca="true" t="shared" si="37" ref="S58:S64">R58/$R$9</f>
        <v>0.015080282742702126</v>
      </c>
      <c r="T58" s="364">
        <v>70886</v>
      </c>
      <c r="U58" s="351">
        <v>69133</v>
      </c>
      <c r="V58" s="352"/>
      <c r="W58" s="351"/>
      <c r="X58" s="352">
        <f aca="true" t="shared" si="38" ref="X58:X64">SUM(T58:W58)</f>
        <v>140019</v>
      </c>
      <c r="Y58" s="355">
        <f aca="true" t="shared" si="39" ref="Y58:Y64">IF(ISERROR(R58/X58-1),"         /0",IF(R58/X58&gt;5,"  *  ",(R58/X58-1)))</f>
        <v>0.04715788571550994</v>
      </c>
    </row>
    <row r="59" spans="1:25" s="137" customFormat="1" ht="19.5" customHeight="1">
      <c r="A59" s="349" t="s">
        <v>178</v>
      </c>
      <c r="B59" s="350">
        <v>7950</v>
      </c>
      <c r="C59" s="351">
        <v>8026</v>
      </c>
      <c r="D59" s="352">
        <v>0</v>
      </c>
      <c r="E59" s="351">
        <v>0</v>
      </c>
      <c r="F59" s="352">
        <f t="shared" si="32"/>
        <v>15976</v>
      </c>
      <c r="G59" s="353">
        <f t="shared" si="33"/>
        <v>0.015937351921590143</v>
      </c>
      <c r="H59" s="350">
        <v>6986</v>
      </c>
      <c r="I59" s="351">
        <v>7367</v>
      </c>
      <c r="J59" s="352"/>
      <c r="K59" s="351"/>
      <c r="L59" s="352">
        <f t="shared" si="34"/>
        <v>14353</v>
      </c>
      <c r="M59" s="354">
        <f t="shared" si="35"/>
        <v>0.11307740542046951</v>
      </c>
      <c r="N59" s="350">
        <v>76015</v>
      </c>
      <c r="O59" s="351">
        <v>73016</v>
      </c>
      <c r="P59" s="352"/>
      <c r="Q59" s="351"/>
      <c r="R59" s="352">
        <f t="shared" si="36"/>
        <v>149031</v>
      </c>
      <c r="S59" s="353">
        <f t="shared" si="37"/>
        <v>0.015328051843704494</v>
      </c>
      <c r="T59" s="364">
        <v>64929</v>
      </c>
      <c r="U59" s="351">
        <v>61174</v>
      </c>
      <c r="V59" s="352">
        <v>94</v>
      </c>
      <c r="W59" s="351">
        <v>221</v>
      </c>
      <c r="X59" s="352">
        <f t="shared" si="38"/>
        <v>126418</v>
      </c>
      <c r="Y59" s="355">
        <f t="shared" si="39"/>
        <v>0.1788748437722476</v>
      </c>
    </row>
    <row r="60" spans="1:25" s="137" customFormat="1" ht="19.5" customHeight="1">
      <c r="A60" s="349" t="s">
        <v>188</v>
      </c>
      <c r="B60" s="350">
        <v>7236</v>
      </c>
      <c r="C60" s="351">
        <v>6970</v>
      </c>
      <c r="D60" s="352">
        <v>0</v>
      </c>
      <c r="E60" s="351">
        <v>0</v>
      </c>
      <c r="F60" s="352">
        <f>SUM(B60:E60)</f>
        <v>14206</v>
      </c>
      <c r="G60" s="353">
        <f>F60/$F$9</f>
        <v>0.014171633788063945</v>
      </c>
      <c r="H60" s="350">
        <v>6033</v>
      </c>
      <c r="I60" s="351">
        <v>6044</v>
      </c>
      <c r="J60" s="352"/>
      <c r="K60" s="351"/>
      <c r="L60" s="352">
        <f>SUM(H60:K60)</f>
        <v>12077</v>
      </c>
      <c r="M60" s="354">
        <f>IF(ISERROR(F60/L60-1),"         /0",(F60/L60-1))</f>
        <v>0.17628550136623344</v>
      </c>
      <c r="N60" s="350">
        <v>66828</v>
      </c>
      <c r="O60" s="351">
        <v>67035</v>
      </c>
      <c r="P60" s="352"/>
      <c r="Q60" s="351"/>
      <c r="R60" s="352">
        <f>SUM(N60:Q60)</f>
        <v>133863</v>
      </c>
      <c r="S60" s="353">
        <f>R60/$R$9</f>
        <v>0.013768001314852714</v>
      </c>
      <c r="T60" s="364">
        <v>56934</v>
      </c>
      <c r="U60" s="351">
        <v>57729</v>
      </c>
      <c r="V60" s="352"/>
      <c r="W60" s="351"/>
      <c r="X60" s="352">
        <f>SUM(T60:W60)</f>
        <v>114663</v>
      </c>
      <c r="Y60" s="355">
        <f>IF(ISERROR(R60/X60-1),"         /0",IF(R60/X60&gt;5,"  *  ",(R60/X60-1)))</f>
        <v>0.1674472148818713</v>
      </c>
    </row>
    <row r="61" spans="1:25" s="137" customFormat="1" ht="19.5" customHeight="1">
      <c r="A61" s="349" t="s">
        <v>184</v>
      </c>
      <c r="B61" s="350">
        <v>6276</v>
      </c>
      <c r="C61" s="351">
        <v>5005</v>
      </c>
      <c r="D61" s="352">
        <v>0</v>
      </c>
      <c r="E61" s="351">
        <v>0</v>
      </c>
      <c r="F61" s="352">
        <f t="shared" si="32"/>
        <v>11281</v>
      </c>
      <c r="G61" s="353">
        <f t="shared" si="33"/>
        <v>0.011253709753846921</v>
      </c>
      <c r="H61" s="350">
        <v>3896</v>
      </c>
      <c r="I61" s="351">
        <v>3347</v>
      </c>
      <c r="J61" s="352"/>
      <c r="K61" s="351"/>
      <c r="L61" s="352">
        <f t="shared" si="34"/>
        <v>7243</v>
      </c>
      <c r="M61" s="354">
        <f t="shared" si="35"/>
        <v>0.5575037967692944</v>
      </c>
      <c r="N61" s="350">
        <v>58380</v>
      </c>
      <c r="O61" s="351">
        <v>43705</v>
      </c>
      <c r="P61" s="352"/>
      <c r="Q61" s="351"/>
      <c r="R61" s="352">
        <f t="shared" si="36"/>
        <v>102085</v>
      </c>
      <c r="S61" s="353">
        <f t="shared" si="37"/>
        <v>0.010499588491418386</v>
      </c>
      <c r="T61" s="364">
        <v>40230</v>
      </c>
      <c r="U61" s="351">
        <v>31563</v>
      </c>
      <c r="V61" s="352"/>
      <c r="W61" s="351"/>
      <c r="X61" s="352">
        <f t="shared" si="38"/>
        <v>71793</v>
      </c>
      <c r="Y61" s="355">
        <f t="shared" si="39"/>
        <v>0.4219352861699608</v>
      </c>
    </row>
    <row r="62" spans="1:25" s="137" customFormat="1" ht="19.5" customHeight="1">
      <c r="A62" s="349" t="s">
        <v>191</v>
      </c>
      <c r="B62" s="350">
        <v>5574</v>
      </c>
      <c r="C62" s="351">
        <v>5337</v>
      </c>
      <c r="D62" s="352">
        <v>0</v>
      </c>
      <c r="E62" s="351">
        <v>0</v>
      </c>
      <c r="F62" s="352">
        <f t="shared" si="32"/>
        <v>10911</v>
      </c>
      <c r="G62" s="353">
        <f t="shared" si="33"/>
        <v>0.010884604833279297</v>
      </c>
      <c r="H62" s="350">
        <v>5461</v>
      </c>
      <c r="I62" s="351">
        <v>5476</v>
      </c>
      <c r="J62" s="352"/>
      <c r="K62" s="351"/>
      <c r="L62" s="352">
        <f t="shared" si="34"/>
        <v>10937</v>
      </c>
      <c r="M62" s="354">
        <f t="shared" si="35"/>
        <v>-0.002377251531498592</v>
      </c>
      <c r="N62" s="350">
        <v>58388</v>
      </c>
      <c r="O62" s="351">
        <v>56121</v>
      </c>
      <c r="P62" s="352">
        <v>97</v>
      </c>
      <c r="Q62" s="351"/>
      <c r="R62" s="352">
        <f t="shared" si="36"/>
        <v>114606</v>
      </c>
      <c r="S62" s="353">
        <f t="shared" si="37"/>
        <v>0.011787391278321941</v>
      </c>
      <c r="T62" s="364">
        <v>52103</v>
      </c>
      <c r="U62" s="351">
        <v>54236</v>
      </c>
      <c r="V62" s="352">
        <v>461</v>
      </c>
      <c r="W62" s="351">
        <v>337</v>
      </c>
      <c r="X62" s="352">
        <f t="shared" si="38"/>
        <v>107137</v>
      </c>
      <c r="Y62" s="355">
        <f t="shared" si="39"/>
        <v>0.06971447772478223</v>
      </c>
    </row>
    <row r="63" spans="1:25" s="137" customFormat="1" ht="19.5" customHeight="1">
      <c r="A63" s="349" t="s">
        <v>156</v>
      </c>
      <c r="B63" s="350">
        <v>4619</v>
      </c>
      <c r="C63" s="351">
        <v>4479</v>
      </c>
      <c r="D63" s="352">
        <v>0</v>
      </c>
      <c r="E63" s="351">
        <v>0</v>
      </c>
      <c r="F63" s="352">
        <f t="shared" si="32"/>
        <v>9098</v>
      </c>
      <c r="G63" s="353">
        <f t="shared" si="33"/>
        <v>0.009075990722497942</v>
      </c>
      <c r="H63" s="350">
        <v>3880</v>
      </c>
      <c r="I63" s="351">
        <v>3964</v>
      </c>
      <c r="J63" s="352">
        <v>173</v>
      </c>
      <c r="K63" s="351">
        <v>173</v>
      </c>
      <c r="L63" s="352">
        <f t="shared" si="34"/>
        <v>8190</v>
      </c>
      <c r="M63" s="354">
        <f t="shared" si="35"/>
        <v>0.11086691086691092</v>
      </c>
      <c r="N63" s="350">
        <v>42406</v>
      </c>
      <c r="O63" s="351">
        <v>40361</v>
      </c>
      <c r="P63" s="352">
        <v>246</v>
      </c>
      <c r="Q63" s="351">
        <v>247</v>
      </c>
      <c r="R63" s="352">
        <f t="shared" si="36"/>
        <v>83260</v>
      </c>
      <c r="S63" s="353">
        <f t="shared" si="37"/>
        <v>0.008563410273747315</v>
      </c>
      <c r="T63" s="364">
        <v>35298</v>
      </c>
      <c r="U63" s="351">
        <v>39182</v>
      </c>
      <c r="V63" s="352">
        <v>690</v>
      </c>
      <c r="W63" s="351">
        <v>688</v>
      </c>
      <c r="X63" s="352">
        <f t="shared" si="38"/>
        <v>75858</v>
      </c>
      <c r="Y63" s="355">
        <f t="shared" si="39"/>
        <v>0.09757705186005428</v>
      </c>
    </row>
    <row r="64" spans="1:25" s="137" customFormat="1" ht="19.5" customHeight="1">
      <c r="A64" s="349" t="s">
        <v>157</v>
      </c>
      <c r="B64" s="350">
        <v>3171</v>
      </c>
      <c r="C64" s="351">
        <v>3663</v>
      </c>
      <c r="D64" s="352">
        <v>0</v>
      </c>
      <c r="E64" s="351">
        <v>0</v>
      </c>
      <c r="F64" s="352">
        <f t="shared" si="32"/>
        <v>6834</v>
      </c>
      <c r="G64" s="353">
        <f t="shared" si="33"/>
        <v>0.006817467640970646</v>
      </c>
      <c r="H64" s="350">
        <v>4250</v>
      </c>
      <c r="I64" s="351">
        <v>5240</v>
      </c>
      <c r="J64" s="352"/>
      <c r="K64" s="351"/>
      <c r="L64" s="352">
        <f t="shared" si="34"/>
        <v>9490</v>
      </c>
      <c r="M64" s="354">
        <f t="shared" si="35"/>
        <v>-0.27987355110642786</v>
      </c>
      <c r="N64" s="350">
        <v>45869</v>
      </c>
      <c r="O64" s="351">
        <v>45796</v>
      </c>
      <c r="P64" s="352"/>
      <c r="Q64" s="351"/>
      <c r="R64" s="352">
        <f t="shared" si="36"/>
        <v>91665</v>
      </c>
      <c r="S64" s="353">
        <f t="shared" si="37"/>
        <v>0.00942787656429315</v>
      </c>
      <c r="T64" s="364">
        <v>53217</v>
      </c>
      <c r="U64" s="351">
        <v>52967</v>
      </c>
      <c r="V64" s="352"/>
      <c r="W64" s="351"/>
      <c r="X64" s="352">
        <f t="shared" si="38"/>
        <v>106184</v>
      </c>
      <c r="Y64" s="355">
        <f t="shared" si="39"/>
        <v>-0.13673434792435768</v>
      </c>
    </row>
    <row r="65" spans="1:25" s="137" customFormat="1" ht="19.5" customHeight="1">
      <c r="A65" s="349" t="s">
        <v>198</v>
      </c>
      <c r="B65" s="350">
        <v>2447</v>
      </c>
      <c r="C65" s="351">
        <v>3174</v>
      </c>
      <c r="D65" s="352">
        <v>0</v>
      </c>
      <c r="E65" s="351">
        <v>0</v>
      </c>
      <c r="F65" s="352">
        <f t="shared" si="24"/>
        <v>5621</v>
      </c>
      <c r="G65" s="353">
        <f t="shared" si="25"/>
        <v>0.00560740205002868</v>
      </c>
      <c r="H65" s="350">
        <v>1361</v>
      </c>
      <c r="I65" s="351">
        <v>1918</v>
      </c>
      <c r="J65" s="352"/>
      <c r="K65" s="351"/>
      <c r="L65" s="352">
        <f t="shared" si="26"/>
        <v>3279</v>
      </c>
      <c r="M65" s="354">
        <f t="shared" si="27"/>
        <v>0.7142421469960354</v>
      </c>
      <c r="N65" s="350">
        <v>20636</v>
      </c>
      <c r="O65" s="351">
        <v>24029</v>
      </c>
      <c r="P65" s="352"/>
      <c r="Q65" s="351"/>
      <c r="R65" s="352">
        <f t="shared" si="28"/>
        <v>44665</v>
      </c>
      <c r="S65" s="353">
        <f t="shared" si="29"/>
        <v>0.004593859234649578</v>
      </c>
      <c r="T65" s="364">
        <v>14357</v>
      </c>
      <c r="U65" s="351">
        <v>17003</v>
      </c>
      <c r="V65" s="352"/>
      <c r="W65" s="351"/>
      <c r="X65" s="352">
        <f t="shared" si="30"/>
        <v>31360</v>
      </c>
      <c r="Y65" s="355">
        <f t="shared" si="31"/>
        <v>0.42426658163265296</v>
      </c>
    </row>
    <row r="66" spans="1:25" s="137" customFormat="1" ht="19.5" customHeight="1">
      <c r="A66" s="349" t="s">
        <v>205</v>
      </c>
      <c r="B66" s="350">
        <v>0</v>
      </c>
      <c r="C66" s="351">
        <v>0</v>
      </c>
      <c r="D66" s="352">
        <v>277</v>
      </c>
      <c r="E66" s="351">
        <v>274</v>
      </c>
      <c r="F66" s="352">
        <f t="shared" si="24"/>
        <v>551</v>
      </c>
      <c r="G66" s="353">
        <f t="shared" si="25"/>
        <v>0.0005496670573858393</v>
      </c>
      <c r="H66" s="350"/>
      <c r="I66" s="351"/>
      <c r="J66" s="352"/>
      <c r="K66" s="351"/>
      <c r="L66" s="352">
        <f t="shared" si="26"/>
        <v>0</v>
      </c>
      <c r="M66" s="354" t="str">
        <f t="shared" si="27"/>
        <v>         /0</v>
      </c>
      <c r="N66" s="350"/>
      <c r="O66" s="351"/>
      <c r="P66" s="352">
        <v>277</v>
      </c>
      <c r="Q66" s="351">
        <v>274</v>
      </c>
      <c r="R66" s="352">
        <f t="shared" si="28"/>
        <v>551</v>
      </c>
      <c r="S66" s="353">
        <f t="shared" si="29"/>
        <v>5.667113933262997E-05</v>
      </c>
      <c r="T66" s="364"/>
      <c r="U66" s="351"/>
      <c r="V66" s="352"/>
      <c r="W66" s="351"/>
      <c r="X66" s="352">
        <f t="shared" si="30"/>
        <v>0</v>
      </c>
      <c r="Y66" s="355" t="str">
        <f t="shared" si="31"/>
        <v>         /0</v>
      </c>
    </row>
    <row r="67" spans="1:25" s="137" customFormat="1" ht="19.5" customHeight="1">
      <c r="A67" s="349" t="s">
        <v>206</v>
      </c>
      <c r="B67" s="350">
        <v>289</v>
      </c>
      <c r="C67" s="351">
        <v>202</v>
      </c>
      <c r="D67" s="352">
        <v>0</v>
      </c>
      <c r="E67" s="351">
        <v>0</v>
      </c>
      <c r="F67" s="352">
        <f t="shared" si="24"/>
        <v>491</v>
      </c>
      <c r="G67" s="353">
        <f t="shared" si="25"/>
        <v>0.0004898122054019004</v>
      </c>
      <c r="H67" s="350">
        <v>158</v>
      </c>
      <c r="I67" s="351">
        <v>172</v>
      </c>
      <c r="J67" s="352"/>
      <c r="K67" s="351"/>
      <c r="L67" s="352">
        <f t="shared" si="26"/>
        <v>330</v>
      </c>
      <c r="M67" s="354">
        <f t="shared" si="27"/>
        <v>0.4878787878787878</v>
      </c>
      <c r="N67" s="350">
        <v>2994</v>
      </c>
      <c r="O67" s="351">
        <v>2709</v>
      </c>
      <c r="P67" s="352"/>
      <c r="Q67" s="351"/>
      <c r="R67" s="352">
        <f t="shared" si="28"/>
        <v>5703</v>
      </c>
      <c r="S67" s="353">
        <f t="shared" si="29"/>
        <v>0.000586561719807602</v>
      </c>
      <c r="T67" s="364">
        <v>1270</v>
      </c>
      <c r="U67" s="351">
        <v>1113</v>
      </c>
      <c r="V67" s="352"/>
      <c r="W67" s="351"/>
      <c r="X67" s="352">
        <f t="shared" si="30"/>
        <v>2383</v>
      </c>
      <c r="Y67" s="355">
        <f t="shared" si="31"/>
        <v>1.3932018464120857</v>
      </c>
    </row>
    <row r="68" spans="1:25" s="137" customFormat="1" ht="19.5" customHeight="1" thickBot="1">
      <c r="A68" s="356" t="s">
        <v>166</v>
      </c>
      <c r="B68" s="357">
        <v>257</v>
      </c>
      <c r="C68" s="358">
        <v>274</v>
      </c>
      <c r="D68" s="359">
        <v>9</v>
      </c>
      <c r="E68" s="358">
        <v>20</v>
      </c>
      <c r="F68" s="359">
        <f t="shared" si="24"/>
        <v>560</v>
      </c>
      <c r="G68" s="360">
        <f t="shared" si="25"/>
        <v>0.0005586452851834302</v>
      </c>
      <c r="H68" s="357">
        <v>325</v>
      </c>
      <c r="I68" s="358">
        <v>309</v>
      </c>
      <c r="J68" s="359">
        <v>15</v>
      </c>
      <c r="K68" s="358">
        <v>20</v>
      </c>
      <c r="L68" s="359">
        <f t="shared" si="26"/>
        <v>669</v>
      </c>
      <c r="M68" s="361">
        <f t="shared" si="27"/>
        <v>-0.16292974588938713</v>
      </c>
      <c r="N68" s="357">
        <v>2393</v>
      </c>
      <c r="O68" s="358">
        <v>2648</v>
      </c>
      <c r="P68" s="359">
        <v>270</v>
      </c>
      <c r="Q68" s="358">
        <v>224</v>
      </c>
      <c r="R68" s="359">
        <f t="shared" si="28"/>
        <v>5535</v>
      </c>
      <c r="S68" s="360">
        <f t="shared" si="29"/>
        <v>0.0005692826791399399</v>
      </c>
      <c r="T68" s="365">
        <v>2122</v>
      </c>
      <c r="U68" s="358">
        <v>1529</v>
      </c>
      <c r="V68" s="359">
        <v>304</v>
      </c>
      <c r="W68" s="358">
        <v>324</v>
      </c>
      <c r="X68" s="359">
        <f t="shared" si="30"/>
        <v>4279</v>
      </c>
      <c r="Y68" s="362">
        <f t="shared" si="31"/>
        <v>0.29352652488899267</v>
      </c>
    </row>
    <row r="69" spans="1:25" s="174" customFormat="1" ht="19.5" customHeight="1">
      <c r="A69" s="183" t="s">
        <v>52</v>
      </c>
      <c r="B69" s="180">
        <f>SUM(B70:B79)</f>
        <v>11341</v>
      </c>
      <c r="C69" s="179">
        <f>SUM(C70:C79)</f>
        <v>11385</v>
      </c>
      <c r="D69" s="178">
        <f>SUM(D70:D79)</f>
        <v>30</v>
      </c>
      <c r="E69" s="179">
        <f>SUM(E70:E79)</f>
        <v>36</v>
      </c>
      <c r="F69" s="178">
        <f aca="true" t="shared" si="40" ref="F69:F80">SUM(B69:E69)</f>
        <v>22792</v>
      </c>
      <c r="G69" s="181">
        <f aca="true" t="shared" si="41" ref="G69:G80">F69/$F$9</f>
        <v>0.02273686310696561</v>
      </c>
      <c r="H69" s="180">
        <f>SUM(H70:H79)</f>
        <v>9603</v>
      </c>
      <c r="I69" s="179">
        <f>SUM(I70:I79)</f>
        <v>9794</v>
      </c>
      <c r="J69" s="178">
        <f>SUM(J70:J79)</f>
        <v>11</v>
      </c>
      <c r="K69" s="179">
        <f>SUM(K70:K79)</f>
        <v>8</v>
      </c>
      <c r="L69" s="178">
        <f aca="true" t="shared" si="42" ref="L69:L80">SUM(H69:K69)</f>
        <v>19416</v>
      </c>
      <c r="M69" s="182">
        <f aca="true" t="shared" si="43" ref="M69:M80">IF(ISERROR(F69/L69-1),"         /0",(F69/L69-1))</f>
        <v>0.17387721466831474</v>
      </c>
      <c r="N69" s="180">
        <f>SUM(N70:N79)</f>
        <v>114713</v>
      </c>
      <c r="O69" s="179">
        <f>SUM(O70:O79)</f>
        <v>114969</v>
      </c>
      <c r="P69" s="178">
        <f>SUM(P70:P79)</f>
        <v>785</v>
      </c>
      <c r="Q69" s="179">
        <f>SUM(Q70:Q79)</f>
        <v>775</v>
      </c>
      <c r="R69" s="178">
        <f aca="true" t="shared" si="44" ref="R69:R80">SUM(N69:Q69)</f>
        <v>231242</v>
      </c>
      <c r="S69" s="181">
        <f aca="true" t="shared" si="45" ref="S69:S80">R69/$R$9</f>
        <v>0.023783570964711467</v>
      </c>
      <c r="T69" s="180">
        <f>SUM(T70:T79)</f>
        <v>105145</v>
      </c>
      <c r="U69" s="179">
        <f>SUM(U70:U79)</f>
        <v>105648</v>
      </c>
      <c r="V69" s="178">
        <f>SUM(V70:V79)</f>
        <v>448</v>
      </c>
      <c r="W69" s="179">
        <f>SUM(W70:W79)</f>
        <v>577</v>
      </c>
      <c r="X69" s="178">
        <f aca="true" t="shared" si="46" ref="X69:X80">SUM(T69:W69)</f>
        <v>211818</v>
      </c>
      <c r="Y69" s="175">
        <f aca="true" t="shared" si="47" ref="Y69:Y80">IF(ISERROR(R69/X69-1),"         /0",IF(R69/X69&gt;5,"  *  ",(R69/X69-1)))</f>
        <v>0.09170136626726721</v>
      </c>
    </row>
    <row r="70" spans="1:25" ht="19.5" customHeight="1">
      <c r="A70" s="342" t="s">
        <v>155</v>
      </c>
      <c r="B70" s="343">
        <v>6615</v>
      </c>
      <c r="C70" s="344">
        <v>6479</v>
      </c>
      <c r="D70" s="345">
        <v>5</v>
      </c>
      <c r="E70" s="344">
        <v>0</v>
      </c>
      <c r="F70" s="345">
        <f t="shared" si="40"/>
        <v>13099</v>
      </c>
      <c r="G70" s="346">
        <f t="shared" si="41"/>
        <v>0.013067311768960272</v>
      </c>
      <c r="H70" s="343">
        <v>4634</v>
      </c>
      <c r="I70" s="344">
        <v>4916</v>
      </c>
      <c r="J70" s="345">
        <v>1</v>
      </c>
      <c r="K70" s="344"/>
      <c r="L70" s="345">
        <f t="shared" si="42"/>
        <v>9551</v>
      </c>
      <c r="M70" s="347">
        <f t="shared" si="43"/>
        <v>0.37147942623809027</v>
      </c>
      <c r="N70" s="343">
        <v>54952</v>
      </c>
      <c r="O70" s="344">
        <v>53547</v>
      </c>
      <c r="P70" s="345">
        <v>14</v>
      </c>
      <c r="Q70" s="344">
        <v>0</v>
      </c>
      <c r="R70" s="345">
        <f t="shared" si="44"/>
        <v>108513</v>
      </c>
      <c r="S70" s="346">
        <f t="shared" si="45"/>
        <v>0.011160717499821553</v>
      </c>
      <c r="T70" s="363">
        <v>46950</v>
      </c>
      <c r="U70" s="344">
        <v>47200</v>
      </c>
      <c r="V70" s="345">
        <v>276</v>
      </c>
      <c r="W70" s="344">
        <v>386</v>
      </c>
      <c r="X70" s="345">
        <f t="shared" si="46"/>
        <v>94812</v>
      </c>
      <c r="Y70" s="348">
        <f t="shared" si="47"/>
        <v>0.1445070244272877</v>
      </c>
    </row>
    <row r="71" spans="1:25" ht="19.5" customHeight="1">
      <c r="A71" s="349" t="s">
        <v>156</v>
      </c>
      <c r="B71" s="350">
        <v>1133</v>
      </c>
      <c r="C71" s="351">
        <v>1155</v>
      </c>
      <c r="D71" s="352">
        <v>0</v>
      </c>
      <c r="E71" s="351">
        <v>0</v>
      </c>
      <c r="F71" s="352">
        <f t="shared" si="40"/>
        <v>2288</v>
      </c>
      <c r="G71" s="353">
        <f t="shared" si="41"/>
        <v>0.0022824650223208717</v>
      </c>
      <c r="H71" s="350">
        <v>871</v>
      </c>
      <c r="I71" s="351">
        <v>915</v>
      </c>
      <c r="J71" s="352"/>
      <c r="K71" s="351"/>
      <c r="L71" s="352">
        <f t="shared" si="42"/>
        <v>1786</v>
      </c>
      <c r="M71" s="354">
        <f t="shared" si="43"/>
        <v>0.28107502799552075</v>
      </c>
      <c r="N71" s="350">
        <v>11826</v>
      </c>
      <c r="O71" s="351">
        <v>11441</v>
      </c>
      <c r="P71" s="352">
        <v>398</v>
      </c>
      <c r="Q71" s="351">
        <v>409</v>
      </c>
      <c r="R71" s="352">
        <f t="shared" si="44"/>
        <v>24074</v>
      </c>
      <c r="S71" s="353">
        <f t="shared" si="45"/>
        <v>0.002476045387102965</v>
      </c>
      <c r="T71" s="364">
        <v>9416</v>
      </c>
      <c r="U71" s="351">
        <v>9347</v>
      </c>
      <c r="V71" s="352"/>
      <c r="W71" s="351"/>
      <c r="X71" s="352">
        <f t="shared" si="46"/>
        <v>18763</v>
      </c>
      <c r="Y71" s="355">
        <f t="shared" si="47"/>
        <v>0.28305708042423916</v>
      </c>
    </row>
    <row r="72" spans="1:25" ht="19.5" customHeight="1">
      <c r="A72" s="349" t="s">
        <v>162</v>
      </c>
      <c r="B72" s="350">
        <v>1003</v>
      </c>
      <c r="C72" s="351">
        <v>981</v>
      </c>
      <c r="D72" s="352">
        <v>0</v>
      </c>
      <c r="E72" s="351">
        <v>0</v>
      </c>
      <c r="F72" s="352">
        <f t="shared" si="40"/>
        <v>1984</v>
      </c>
      <c r="G72" s="353">
        <f t="shared" si="41"/>
        <v>0.0019792004389355814</v>
      </c>
      <c r="H72" s="350">
        <v>229</v>
      </c>
      <c r="I72" s="351">
        <v>166</v>
      </c>
      <c r="J72" s="352"/>
      <c r="K72" s="351"/>
      <c r="L72" s="352">
        <f t="shared" si="42"/>
        <v>395</v>
      </c>
      <c r="M72" s="354">
        <f t="shared" si="43"/>
        <v>4.022784810126582</v>
      </c>
      <c r="N72" s="350">
        <v>6741</v>
      </c>
      <c r="O72" s="351">
        <v>7347</v>
      </c>
      <c r="P72" s="352"/>
      <c r="Q72" s="351"/>
      <c r="R72" s="352">
        <f t="shared" si="44"/>
        <v>14088</v>
      </c>
      <c r="S72" s="353">
        <f t="shared" si="45"/>
        <v>0.0014489709817025243</v>
      </c>
      <c r="T72" s="364">
        <v>4117</v>
      </c>
      <c r="U72" s="351">
        <v>4013</v>
      </c>
      <c r="V72" s="352"/>
      <c r="W72" s="351"/>
      <c r="X72" s="352">
        <f t="shared" si="46"/>
        <v>8130</v>
      </c>
      <c r="Y72" s="355">
        <f t="shared" si="47"/>
        <v>0.7328413284132842</v>
      </c>
    </row>
    <row r="73" spans="1:25" ht="19.5" customHeight="1">
      <c r="A73" s="349" t="s">
        <v>201</v>
      </c>
      <c r="B73" s="350">
        <v>746</v>
      </c>
      <c r="C73" s="351">
        <v>812</v>
      </c>
      <c r="D73" s="352">
        <v>0</v>
      </c>
      <c r="E73" s="351">
        <v>0</v>
      </c>
      <c r="F73" s="352">
        <f t="shared" si="40"/>
        <v>1558</v>
      </c>
      <c r="G73" s="353">
        <f t="shared" si="41"/>
        <v>0.0015542309898496146</v>
      </c>
      <c r="H73" s="350">
        <v>1089</v>
      </c>
      <c r="I73" s="351">
        <v>1147</v>
      </c>
      <c r="J73" s="352"/>
      <c r="K73" s="351"/>
      <c r="L73" s="352">
        <f t="shared" si="42"/>
        <v>2236</v>
      </c>
      <c r="M73" s="354">
        <f t="shared" si="43"/>
        <v>-0.30322003577817536</v>
      </c>
      <c r="N73" s="350">
        <v>9186</v>
      </c>
      <c r="O73" s="351">
        <v>9397</v>
      </c>
      <c r="P73" s="352"/>
      <c r="Q73" s="351"/>
      <c r="R73" s="352">
        <f t="shared" si="44"/>
        <v>18583</v>
      </c>
      <c r="S73" s="353">
        <f t="shared" si="45"/>
        <v>0.001911288170995032</v>
      </c>
      <c r="T73" s="364">
        <v>9802</v>
      </c>
      <c r="U73" s="351">
        <v>9842</v>
      </c>
      <c r="V73" s="352"/>
      <c r="W73" s="351"/>
      <c r="X73" s="352">
        <f t="shared" si="46"/>
        <v>19644</v>
      </c>
      <c r="Y73" s="355">
        <f t="shared" si="47"/>
        <v>-0.054011402972917955</v>
      </c>
    </row>
    <row r="74" spans="1:25" ht="19.5" customHeight="1">
      <c r="A74" s="349" t="s">
        <v>174</v>
      </c>
      <c r="B74" s="350">
        <v>718</v>
      </c>
      <c r="C74" s="351">
        <v>609</v>
      </c>
      <c r="D74" s="352">
        <v>0</v>
      </c>
      <c r="E74" s="351">
        <v>0</v>
      </c>
      <c r="F74" s="352">
        <f t="shared" si="40"/>
        <v>1327</v>
      </c>
      <c r="G74" s="353">
        <f t="shared" si="41"/>
        <v>0.0013237898097114497</v>
      </c>
      <c r="H74" s="350">
        <v>1856</v>
      </c>
      <c r="I74" s="351">
        <v>1749</v>
      </c>
      <c r="J74" s="352"/>
      <c r="K74" s="351"/>
      <c r="L74" s="352">
        <f t="shared" si="42"/>
        <v>3605</v>
      </c>
      <c r="M74" s="354">
        <f t="shared" si="43"/>
        <v>-0.6319001386962553</v>
      </c>
      <c r="N74" s="350">
        <v>22523</v>
      </c>
      <c r="O74" s="351">
        <v>22143</v>
      </c>
      <c r="P74" s="352"/>
      <c r="Q74" s="351"/>
      <c r="R74" s="352">
        <f t="shared" si="44"/>
        <v>44666</v>
      </c>
      <c r="S74" s="353">
        <f t="shared" si="45"/>
        <v>0.004593962086082123</v>
      </c>
      <c r="T74" s="364">
        <v>27256</v>
      </c>
      <c r="U74" s="351">
        <v>26849</v>
      </c>
      <c r="V74" s="352"/>
      <c r="W74" s="351"/>
      <c r="X74" s="352">
        <f t="shared" si="46"/>
        <v>54105</v>
      </c>
      <c r="Y74" s="355">
        <f t="shared" si="47"/>
        <v>-0.1744570742075594</v>
      </c>
    </row>
    <row r="75" spans="1:25" ht="19.5" customHeight="1">
      <c r="A75" s="349" t="s">
        <v>203</v>
      </c>
      <c r="B75" s="350">
        <v>346</v>
      </c>
      <c r="C75" s="351">
        <v>377</v>
      </c>
      <c r="D75" s="352">
        <v>0</v>
      </c>
      <c r="E75" s="351">
        <v>0</v>
      </c>
      <c r="F75" s="352">
        <f t="shared" si="40"/>
        <v>723</v>
      </c>
      <c r="G75" s="353">
        <f t="shared" si="41"/>
        <v>0.0007212509664064643</v>
      </c>
      <c r="H75" s="350">
        <v>243</v>
      </c>
      <c r="I75" s="351">
        <v>246</v>
      </c>
      <c r="J75" s="352"/>
      <c r="K75" s="351"/>
      <c r="L75" s="352">
        <f t="shared" si="42"/>
        <v>489</v>
      </c>
      <c r="M75" s="354">
        <f t="shared" si="43"/>
        <v>0.4785276073619631</v>
      </c>
      <c r="N75" s="350">
        <v>2421</v>
      </c>
      <c r="O75" s="351">
        <v>2707</v>
      </c>
      <c r="P75" s="352">
        <v>0</v>
      </c>
      <c r="Q75" s="351">
        <v>0</v>
      </c>
      <c r="R75" s="352">
        <f t="shared" si="44"/>
        <v>5128</v>
      </c>
      <c r="S75" s="353">
        <f t="shared" si="45"/>
        <v>0.0005274221460938774</v>
      </c>
      <c r="T75" s="364">
        <v>2022</v>
      </c>
      <c r="U75" s="351">
        <v>2265</v>
      </c>
      <c r="V75" s="352"/>
      <c r="W75" s="351"/>
      <c r="X75" s="352">
        <f t="shared" si="46"/>
        <v>4287</v>
      </c>
      <c r="Y75" s="355">
        <f t="shared" si="47"/>
        <v>0.19617448098903667</v>
      </c>
    </row>
    <row r="76" spans="1:25" ht="19.5" customHeight="1">
      <c r="A76" s="349" t="s">
        <v>204</v>
      </c>
      <c r="B76" s="350">
        <v>327</v>
      </c>
      <c r="C76" s="351">
        <v>336</v>
      </c>
      <c r="D76" s="352">
        <v>0</v>
      </c>
      <c r="E76" s="351">
        <v>0</v>
      </c>
      <c r="F76" s="352">
        <f t="shared" si="40"/>
        <v>663</v>
      </c>
      <c r="G76" s="353">
        <f t="shared" si="41"/>
        <v>0.0006613961144225254</v>
      </c>
      <c r="H76" s="350">
        <v>343</v>
      </c>
      <c r="I76" s="351">
        <v>341</v>
      </c>
      <c r="J76" s="352"/>
      <c r="K76" s="351"/>
      <c r="L76" s="352">
        <f t="shared" si="42"/>
        <v>684</v>
      </c>
      <c r="M76" s="354">
        <f t="shared" si="43"/>
        <v>-0.030701754385964897</v>
      </c>
      <c r="N76" s="350">
        <v>2484</v>
      </c>
      <c r="O76" s="351">
        <v>2686</v>
      </c>
      <c r="P76" s="352"/>
      <c r="Q76" s="351"/>
      <c r="R76" s="352">
        <f t="shared" si="44"/>
        <v>5170</v>
      </c>
      <c r="S76" s="353">
        <f t="shared" si="45"/>
        <v>0.0005317419062607929</v>
      </c>
      <c r="T76" s="364">
        <v>1295</v>
      </c>
      <c r="U76" s="351">
        <v>1380</v>
      </c>
      <c r="V76" s="352"/>
      <c r="W76" s="351"/>
      <c r="X76" s="352">
        <f t="shared" si="46"/>
        <v>2675</v>
      </c>
      <c r="Y76" s="355">
        <f t="shared" si="47"/>
        <v>0.9327102803738319</v>
      </c>
    </row>
    <row r="77" spans="1:25" ht="19.5" customHeight="1">
      <c r="A77" s="349" t="s">
        <v>184</v>
      </c>
      <c r="B77" s="350">
        <v>157</v>
      </c>
      <c r="C77" s="351">
        <v>323</v>
      </c>
      <c r="D77" s="352">
        <v>0</v>
      </c>
      <c r="E77" s="351">
        <v>0</v>
      </c>
      <c r="F77" s="352">
        <f t="shared" si="40"/>
        <v>480</v>
      </c>
      <c r="G77" s="353">
        <f t="shared" si="41"/>
        <v>0.0004788388158715116</v>
      </c>
      <c r="H77" s="350">
        <v>210</v>
      </c>
      <c r="I77" s="351">
        <v>248</v>
      </c>
      <c r="J77" s="352"/>
      <c r="K77" s="351"/>
      <c r="L77" s="352">
        <f t="shared" si="42"/>
        <v>458</v>
      </c>
      <c r="M77" s="354">
        <f t="shared" si="43"/>
        <v>0.048034934497816595</v>
      </c>
      <c r="N77" s="350">
        <v>1823</v>
      </c>
      <c r="O77" s="351">
        <v>2805</v>
      </c>
      <c r="P77" s="352"/>
      <c r="Q77" s="351"/>
      <c r="R77" s="352">
        <f t="shared" si="44"/>
        <v>4628</v>
      </c>
      <c r="S77" s="353">
        <f t="shared" si="45"/>
        <v>0.0004759964298210735</v>
      </c>
      <c r="T77" s="364">
        <v>2145</v>
      </c>
      <c r="U77" s="351">
        <v>2939</v>
      </c>
      <c r="V77" s="352"/>
      <c r="W77" s="351"/>
      <c r="X77" s="352">
        <f t="shared" si="46"/>
        <v>5084</v>
      </c>
      <c r="Y77" s="355">
        <f t="shared" si="47"/>
        <v>-0.08969315499606612</v>
      </c>
    </row>
    <row r="78" spans="1:25" ht="19.5" customHeight="1">
      <c r="A78" s="349" t="s">
        <v>178</v>
      </c>
      <c r="B78" s="350">
        <v>224</v>
      </c>
      <c r="C78" s="351">
        <v>256</v>
      </c>
      <c r="D78" s="352">
        <v>0</v>
      </c>
      <c r="E78" s="351">
        <v>0</v>
      </c>
      <c r="F78" s="352">
        <f t="shared" si="40"/>
        <v>480</v>
      </c>
      <c r="G78" s="353">
        <f t="shared" si="41"/>
        <v>0.0004788388158715116</v>
      </c>
      <c r="H78" s="350">
        <v>87</v>
      </c>
      <c r="I78" s="351">
        <v>36</v>
      </c>
      <c r="J78" s="352"/>
      <c r="K78" s="351"/>
      <c r="L78" s="352">
        <f t="shared" si="42"/>
        <v>123</v>
      </c>
      <c r="M78" s="354">
        <f t="shared" si="43"/>
        <v>2.902439024390244</v>
      </c>
      <c r="N78" s="350">
        <v>1741</v>
      </c>
      <c r="O78" s="351">
        <v>2154</v>
      </c>
      <c r="P78" s="352"/>
      <c r="Q78" s="351"/>
      <c r="R78" s="352">
        <f t="shared" si="44"/>
        <v>3895</v>
      </c>
      <c r="S78" s="353">
        <f t="shared" si="45"/>
        <v>0.0004006063297651429</v>
      </c>
      <c r="T78" s="364">
        <v>1784</v>
      </c>
      <c r="U78" s="351">
        <v>1460</v>
      </c>
      <c r="V78" s="352"/>
      <c r="W78" s="351"/>
      <c r="X78" s="352">
        <f t="shared" si="46"/>
        <v>3244</v>
      </c>
      <c r="Y78" s="355">
        <f t="shared" si="47"/>
        <v>0.20067817509247843</v>
      </c>
    </row>
    <row r="79" spans="1:25" ht="19.5" customHeight="1" thickBot="1">
      <c r="A79" s="349" t="s">
        <v>166</v>
      </c>
      <c r="B79" s="350">
        <v>72</v>
      </c>
      <c r="C79" s="351">
        <v>57</v>
      </c>
      <c r="D79" s="352">
        <v>25</v>
      </c>
      <c r="E79" s="351">
        <v>36</v>
      </c>
      <c r="F79" s="352">
        <f t="shared" si="40"/>
        <v>190</v>
      </c>
      <c r="G79" s="353">
        <f t="shared" si="41"/>
        <v>0.00018954036461580668</v>
      </c>
      <c r="H79" s="350">
        <v>41</v>
      </c>
      <c r="I79" s="351">
        <v>30</v>
      </c>
      <c r="J79" s="352">
        <v>10</v>
      </c>
      <c r="K79" s="351">
        <v>8</v>
      </c>
      <c r="L79" s="352">
        <f t="shared" si="42"/>
        <v>89</v>
      </c>
      <c r="M79" s="354">
        <f t="shared" si="43"/>
        <v>1.1348314606741572</v>
      </c>
      <c r="N79" s="350">
        <v>1016</v>
      </c>
      <c r="O79" s="351">
        <v>742</v>
      </c>
      <c r="P79" s="352">
        <v>373</v>
      </c>
      <c r="Q79" s="351">
        <v>366</v>
      </c>
      <c r="R79" s="352">
        <f t="shared" si="44"/>
        <v>2497</v>
      </c>
      <c r="S79" s="353">
        <f t="shared" si="45"/>
        <v>0.000256820027066383</v>
      </c>
      <c r="T79" s="364">
        <v>358</v>
      </c>
      <c r="U79" s="351">
        <v>353</v>
      </c>
      <c r="V79" s="352">
        <v>172</v>
      </c>
      <c r="W79" s="351">
        <v>191</v>
      </c>
      <c r="X79" s="352">
        <f t="shared" si="46"/>
        <v>1074</v>
      </c>
      <c r="Y79" s="355">
        <f t="shared" si="47"/>
        <v>1.324953445065177</v>
      </c>
    </row>
    <row r="80" spans="1:25" s="137" customFormat="1" ht="19.5" customHeight="1" thickBot="1">
      <c r="A80" s="173" t="s">
        <v>51</v>
      </c>
      <c r="B80" s="170">
        <v>2758</v>
      </c>
      <c r="C80" s="169">
        <v>3090</v>
      </c>
      <c r="D80" s="168">
        <v>0</v>
      </c>
      <c r="E80" s="169">
        <v>0</v>
      </c>
      <c r="F80" s="168">
        <f t="shared" si="40"/>
        <v>5848</v>
      </c>
      <c r="G80" s="171">
        <f t="shared" si="41"/>
        <v>0.005833852906701249</v>
      </c>
      <c r="H80" s="170">
        <v>3870</v>
      </c>
      <c r="I80" s="169">
        <v>4542</v>
      </c>
      <c r="J80" s="168">
        <v>0</v>
      </c>
      <c r="K80" s="169">
        <v>0</v>
      </c>
      <c r="L80" s="168">
        <f t="shared" si="42"/>
        <v>8412</v>
      </c>
      <c r="M80" s="172">
        <f t="shared" si="43"/>
        <v>-0.3048026628625773</v>
      </c>
      <c r="N80" s="170">
        <v>33987</v>
      </c>
      <c r="O80" s="169">
        <v>28930</v>
      </c>
      <c r="P80" s="168">
        <v>4382</v>
      </c>
      <c r="Q80" s="169">
        <v>9</v>
      </c>
      <c r="R80" s="168">
        <f t="shared" si="44"/>
        <v>67308</v>
      </c>
      <c r="S80" s="171">
        <f t="shared" si="45"/>
        <v>0.0069227242217797785</v>
      </c>
      <c r="T80" s="170">
        <v>25227</v>
      </c>
      <c r="U80" s="169">
        <v>17316</v>
      </c>
      <c r="V80" s="168">
        <v>17</v>
      </c>
      <c r="W80" s="169">
        <v>9</v>
      </c>
      <c r="X80" s="168">
        <f t="shared" si="46"/>
        <v>42569</v>
      </c>
      <c r="Y80" s="165">
        <f t="shared" si="47"/>
        <v>0.5811506025511521</v>
      </c>
    </row>
    <row r="81" ht="7.5" customHeight="1" thickTop="1">
      <c r="A81" s="105"/>
    </row>
    <row r="82" ht="14.25">
      <c r="A82" s="105" t="s">
        <v>62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81:Y65536 M81:M65536 Y3 M3">
    <cfRule type="cellIs" priority="3" dxfId="93" operator="lessThan" stopIfTrue="1">
      <formula>0</formula>
    </cfRule>
  </conditionalFormatting>
  <conditionalFormatting sqref="Y9:Y80 M9:M8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1">
      <selection activeCell="T59" sqref="T59:W59"/>
    </sheetView>
  </sheetViews>
  <sheetFormatPr defaultColWidth="8.00390625" defaultRowHeight="15"/>
  <cols>
    <col min="1" max="1" width="18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574218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421875" style="112" customWidth="1"/>
    <col min="13" max="13" width="8.8515625" style="112" customWidth="1"/>
    <col min="14" max="14" width="9.28125" style="112" bestFit="1" customWidth="1"/>
    <col min="15" max="15" width="9.42187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8.57421875" style="112" bestFit="1" customWidth="1"/>
    <col min="23" max="23" width="9.00390625" style="112" customWidth="1"/>
    <col min="24" max="24" width="9.8515625" style="112" bestFit="1" customWidth="1"/>
    <col min="25" max="25" width="8.57421875" style="112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65" t="s">
        <v>65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7"/>
    </row>
    <row r="4" spans="1:25" ht="21" customHeight="1" thickBot="1">
      <c r="A4" s="676" t="s">
        <v>42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</row>
    <row r="5" spans="1:25" s="164" customFormat="1" ht="15.75" customHeight="1" thickBot="1" thickTop="1">
      <c r="A5" s="694" t="s">
        <v>57</v>
      </c>
      <c r="B5" s="682" t="s">
        <v>34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33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125" customFormat="1" ht="26.25" customHeight="1" thickBot="1">
      <c r="A6" s="695"/>
      <c r="B6" s="671" t="s">
        <v>151</v>
      </c>
      <c r="C6" s="672"/>
      <c r="D6" s="672"/>
      <c r="E6" s="672"/>
      <c r="F6" s="672"/>
      <c r="G6" s="668" t="s">
        <v>32</v>
      </c>
      <c r="H6" s="671" t="s">
        <v>152</v>
      </c>
      <c r="I6" s="672"/>
      <c r="J6" s="672"/>
      <c r="K6" s="672"/>
      <c r="L6" s="672"/>
      <c r="M6" s="679" t="s">
        <v>31</v>
      </c>
      <c r="N6" s="671" t="s">
        <v>153</v>
      </c>
      <c r="O6" s="672"/>
      <c r="P6" s="672"/>
      <c r="Q6" s="672"/>
      <c r="R6" s="672"/>
      <c r="S6" s="668" t="s">
        <v>32</v>
      </c>
      <c r="T6" s="671" t="s">
        <v>154</v>
      </c>
      <c r="U6" s="672"/>
      <c r="V6" s="672"/>
      <c r="W6" s="672"/>
      <c r="X6" s="672"/>
      <c r="Y6" s="673" t="s">
        <v>31</v>
      </c>
    </row>
    <row r="7" spans="1:25" s="125" customFormat="1" ht="26.25" customHeight="1">
      <c r="A7" s="696"/>
      <c r="B7" s="606" t="s">
        <v>20</v>
      </c>
      <c r="C7" s="602"/>
      <c r="D7" s="601" t="s">
        <v>19</v>
      </c>
      <c r="E7" s="602"/>
      <c r="F7" s="693" t="s">
        <v>15</v>
      </c>
      <c r="G7" s="669"/>
      <c r="H7" s="606" t="s">
        <v>20</v>
      </c>
      <c r="I7" s="602"/>
      <c r="J7" s="601" t="s">
        <v>19</v>
      </c>
      <c r="K7" s="602"/>
      <c r="L7" s="693" t="s">
        <v>15</v>
      </c>
      <c r="M7" s="680"/>
      <c r="N7" s="606" t="s">
        <v>20</v>
      </c>
      <c r="O7" s="602"/>
      <c r="P7" s="601" t="s">
        <v>19</v>
      </c>
      <c r="Q7" s="602"/>
      <c r="R7" s="693" t="s">
        <v>15</v>
      </c>
      <c r="S7" s="669"/>
      <c r="T7" s="606" t="s">
        <v>20</v>
      </c>
      <c r="U7" s="602"/>
      <c r="V7" s="601" t="s">
        <v>19</v>
      </c>
      <c r="W7" s="602"/>
      <c r="X7" s="693" t="s">
        <v>15</v>
      </c>
      <c r="Y7" s="674"/>
    </row>
    <row r="8" spans="1:25" s="160" customFormat="1" ht="27" thickBot="1">
      <c r="A8" s="697"/>
      <c r="B8" s="163" t="s">
        <v>29</v>
      </c>
      <c r="C8" s="161" t="s">
        <v>28</v>
      </c>
      <c r="D8" s="162" t="s">
        <v>29</v>
      </c>
      <c r="E8" s="161" t="s">
        <v>28</v>
      </c>
      <c r="F8" s="664"/>
      <c r="G8" s="670"/>
      <c r="H8" s="163" t="s">
        <v>29</v>
      </c>
      <c r="I8" s="161" t="s">
        <v>28</v>
      </c>
      <c r="J8" s="162" t="s">
        <v>29</v>
      </c>
      <c r="K8" s="161" t="s">
        <v>28</v>
      </c>
      <c r="L8" s="664"/>
      <c r="M8" s="681"/>
      <c r="N8" s="163" t="s">
        <v>29</v>
      </c>
      <c r="O8" s="161" t="s">
        <v>28</v>
      </c>
      <c r="P8" s="162" t="s">
        <v>29</v>
      </c>
      <c r="Q8" s="161" t="s">
        <v>28</v>
      </c>
      <c r="R8" s="664"/>
      <c r="S8" s="670"/>
      <c r="T8" s="163" t="s">
        <v>29</v>
      </c>
      <c r="U8" s="161" t="s">
        <v>28</v>
      </c>
      <c r="V8" s="162" t="s">
        <v>29</v>
      </c>
      <c r="W8" s="161" t="s">
        <v>28</v>
      </c>
      <c r="X8" s="664"/>
      <c r="Y8" s="675"/>
    </row>
    <row r="9" spans="1:25" s="153" customFormat="1" ht="18" customHeight="1" thickBot="1" thickTop="1">
      <c r="A9" s="207" t="s">
        <v>22</v>
      </c>
      <c r="B9" s="205">
        <f>B10+B20+B33+B43+B54+B59</f>
        <v>29162.519</v>
      </c>
      <c r="C9" s="204">
        <f>C10+C20+C33+C43+C54+C59</f>
        <v>15970.464000000002</v>
      </c>
      <c r="D9" s="203">
        <f>D10+D20+D33+D43+D54+D59</f>
        <v>6066.048000000001</v>
      </c>
      <c r="E9" s="204">
        <f>E10+E20+E33+E43+E54+E59</f>
        <v>3499.0810000000006</v>
      </c>
      <c r="F9" s="203">
        <f aca="true" t="shared" si="0" ref="F9:F19">SUM(B9:E9)</f>
        <v>54698.112</v>
      </c>
      <c r="G9" s="206">
        <f aca="true" t="shared" si="1" ref="G9:G19">F9/$F$9</f>
        <v>1</v>
      </c>
      <c r="H9" s="205">
        <f>H10+H20+H33+H43+H54+H59</f>
        <v>28413.068000000003</v>
      </c>
      <c r="I9" s="204">
        <f>I10+I20+I33+I43+I54+I59</f>
        <v>18016.337</v>
      </c>
      <c r="J9" s="203">
        <f>J10+J20+J33+J43+J54+J59</f>
        <v>5377.886</v>
      </c>
      <c r="K9" s="204">
        <f>K10+K20+K33+K43+K54+K59</f>
        <v>1382.715</v>
      </c>
      <c r="L9" s="203">
        <f aca="true" t="shared" si="2" ref="L9:L19">SUM(H9:K9)</f>
        <v>53190.005999999994</v>
      </c>
      <c r="M9" s="301">
        <f aca="true" t="shared" si="3" ref="M9:M23">IF(ISERROR(F9/L9-1),"         /0",(F9/L9-1))</f>
        <v>0.02835318349089877</v>
      </c>
      <c r="N9" s="205">
        <f>N10+N20+N33+N43+N54+N59</f>
        <v>264583.465</v>
      </c>
      <c r="O9" s="204">
        <f>O10+O20+O33+O43+O54+O59</f>
        <v>140856.724</v>
      </c>
      <c r="P9" s="203">
        <f>P10+P20+P33+P43+P54+P59</f>
        <v>67690.11997</v>
      </c>
      <c r="Q9" s="204">
        <f>Q10+Q20+Q33+Q43+Q54+Q59</f>
        <v>26268.587</v>
      </c>
      <c r="R9" s="203">
        <f aca="true" t="shared" si="4" ref="R9:R19">SUM(N9:Q9)</f>
        <v>499398.89597</v>
      </c>
      <c r="S9" s="206">
        <f aca="true" t="shared" si="5" ref="S9:S19">R9/$R$9</f>
        <v>1</v>
      </c>
      <c r="T9" s="205">
        <f>T10+T20+T33+T43+T54+T59</f>
        <v>274749.34299999994</v>
      </c>
      <c r="U9" s="204">
        <f>U10+U20+U33+U43+U54+U59</f>
        <v>156309.68800000002</v>
      </c>
      <c r="V9" s="203">
        <f>V10+V20+V33+V43+V54+V59</f>
        <v>43581.74</v>
      </c>
      <c r="W9" s="204">
        <f>W10+W20+W33+W43+W54+W59</f>
        <v>15528.224999999999</v>
      </c>
      <c r="X9" s="203">
        <f aca="true" t="shared" si="6" ref="X9:X19">SUM(T9:W9)</f>
        <v>490168.9959999999</v>
      </c>
      <c r="Y9" s="202">
        <f>IF(ISERROR(R9/X9-1),"         /0",(R9/X9-1))</f>
        <v>0.018830036263656424</v>
      </c>
    </row>
    <row r="10" spans="1:25" s="145" customFormat="1" ht="19.5" customHeight="1" thickTop="1">
      <c r="A10" s="201" t="s">
        <v>56</v>
      </c>
      <c r="B10" s="198">
        <f>SUM(B11:B19)</f>
        <v>19300.96</v>
      </c>
      <c r="C10" s="197">
        <f>SUM(C11:C19)</f>
        <v>6376.543</v>
      </c>
      <c r="D10" s="196">
        <f>SUM(D11:D19)</f>
        <v>5114.763000000001</v>
      </c>
      <c r="E10" s="197">
        <f>SUM(E11:E19)</f>
        <v>2508.6180000000004</v>
      </c>
      <c r="F10" s="196">
        <f t="shared" si="0"/>
        <v>33300.884</v>
      </c>
      <c r="G10" s="199">
        <f t="shared" si="1"/>
        <v>0.6088123114742973</v>
      </c>
      <c r="H10" s="198">
        <f>SUM(H11:H19)</f>
        <v>18407.654000000002</v>
      </c>
      <c r="I10" s="197">
        <f>SUM(I11:I19)</f>
        <v>7487.941999999999</v>
      </c>
      <c r="J10" s="196">
        <f>SUM(J11:J19)</f>
        <v>4790.408</v>
      </c>
      <c r="K10" s="197">
        <f>SUM(K11:K19)</f>
        <v>811.1</v>
      </c>
      <c r="L10" s="196">
        <f t="shared" si="2"/>
        <v>31497.104</v>
      </c>
      <c r="M10" s="200">
        <f t="shared" si="3"/>
        <v>0.05726812217402588</v>
      </c>
      <c r="N10" s="198">
        <f>SUM(N11:N19)</f>
        <v>181105.11700000003</v>
      </c>
      <c r="O10" s="197">
        <f>SUM(O11:O19)</f>
        <v>59491.898</v>
      </c>
      <c r="P10" s="196">
        <f>SUM(P11:P19)</f>
        <v>60613.62797</v>
      </c>
      <c r="Q10" s="197">
        <f>SUM(Q11:Q19)</f>
        <v>20835.712</v>
      </c>
      <c r="R10" s="196">
        <f t="shared" si="4"/>
        <v>322046.35497000004</v>
      </c>
      <c r="S10" s="199">
        <f t="shared" si="5"/>
        <v>0.6448679754176831</v>
      </c>
      <c r="T10" s="198">
        <f>SUM(T11:T19)</f>
        <v>180879.02699999997</v>
      </c>
      <c r="U10" s="197">
        <f>SUM(U11:U19)</f>
        <v>70587.78400000001</v>
      </c>
      <c r="V10" s="196">
        <f>SUM(V11:V19)</f>
        <v>40463.639</v>
      </c>
      <c r="W10" s="197">
        <f>SUM(W11:W19)</f>
        <v>10295.918999999998</v>
      </c>
      <c r="X10" s="196">
        <f t="shared" si="6"/>
        <v>302226.369</v>
      </c>
      <c r="Y10" s="195">
        <f aca="true" t="shared" si="7" ref="Y10:Y19">IF(ISERROR(R10/X10-1),"         /0",IF(R10/X10&gt;5,"  *  ",(R10/X10-1)))</f>
        <v>0.06557993611073698</v>
      </c>
    </row>
    <row r="11" spans="1:25" ht="19.5" customHeight="1">
      <c r="A11" s="342" t="s">
        <v>274</v>
      </c>
      <c r="B11" s="343">
        <v>12284.473</v>
      </c>
      <c r="C11" s="344">
        <v>4232.231</v>
      </c>
      <c r="D11" s="345">
        <v>4955.330000000001</v>
      </c>
      <c r="E11" s="344">
        <v>2479.572</v>
      </c>
      <c r="F11" s="345">
        <f t="shared" si="0"/>
        <v>23951.606</v>
      </c>
      <c r="G11" s="346">
        <f t="shared" si="1"/>
        <v>0.4378872528543581</v>
      </c>
      <c r="H11" s="343">
        <v>12318.509999999998</v>
      </c>
      <c r="I11" s="344">
        <v>5645.722</v>
      </c>
      <c r="J11" s="345">
        <v>3542.733</v>
      </c>
      <c r="K11" s="344">
        <v>753.514</v>
      </c>
      <c r="L11" s="345">
        <f t="shared" si="2"/>
        <v>22260.478999999996</v>
      </c>
      <c r="M11" s="347">
        <f t="shared" si="3"/>
        <v>0.07596992858958718</v>
      </c>
      <c r="N11" s="343">
        <v>115540.26899999999</v>
      </c>
      <c r="O11" s="344">
        <v>41140.24800000001</v>
      </c>
      <c r="P11" s="345">
        <v>48748.63397</v>
      </c>
      <c r="Q11" s="344">
        <v>17536.735</v>
      </c>
      <c r="R11" s="345">
        <f t="shared" si="4"/>
        <v>222965.88597</v>
      </c>
      <c r="S11" s="346">
        <f t="shared" si="5"/>
        <v>0.4464685199932722</v>
      </c>
      <c r="T11" s="343">
        <v>125339.68199999999</v>
      </c>
      <c r="U11" s="344">
        <v>52367.94300000002</v>
      </c>
      <c r="V11" s="345">
        <v>32934.938</v>
      </c>
      <c r="W11" s="344">
        <v>9838.045999999998</v>
      </c>
      <c r="X11" s="345">
        <f t="shared" si="6"/>
        <v>220480.609</v>
      </c>
      <c r="Y11" s="348">
        <f t="shared" si="7"/>
        <v>0.011272088648847989</v>
      </c>
    </row>
    <row r="12" spans="1:25" ht="19.5" customHeight="1">
      <c r="A12" s="349" t="s">
        <v>277</v>
      </c>
      <c r="B12" s="350">
        <v>5962.909</v>
      </c>
      <c r="C12" s="351">
        <v>509.19499999999994</v>
      </c>
      <c r="D12" s="352">
        <v>159.383</v>
      </c>
      <c r="E12" s="351">
        <v>0</v>
      </c>
      <c r="F12" s="352">
        <f t="shared" si="0"/>
        <v>6631.486999999999</v>
      </c>
      <c r="G12" s="353">
        <f t="shared" si="1"/>
        <v>0.12123795058959254</v>
      </c>
      <c r="H12" s="350">
        <v>4636.338</v>
      </c>
      <c r="I12" s="351">
        <v>420.885</v>
      </c>
      <c r="J12" s="352">
        <v>1208.812</v>
      </c>
      <c r="K12" s="351">
        <v>57.356</v>
      </c>
      <c r="L12" s="352">
        <f t="shared" si="2"/>
        <v>6323.391</v>
      </c>
      <c r="M12" s="354">
        <f t="shared" si="3"/>
        <v>0.04872322461160472</v>
      </c>
      <c r="N12" s="350">
        <v>53329.89200000001</v>
      </c>
      <c r="O12" s="351">
        <v>3881.5609999999997</v>
      </c>
      <c r="P12" s="352">
        <v>8167.334000000001</v>
      </c>
      <c r="Q12" s="351">
        <v>557.645</v>
      </c>
      <c r="R12" s="352">
        <f t="shared" si="4"/>
        <v>65936.43200000002</v>
      </c>
      <c r="S12" s="353">
        <f t="shared" si="5"/>
        <v>0.13203159344581522</v>
      </c>
      <c r="T12" s="350">
        <v>47710.541</v>
      </c>
      <c r="U12" s="351">
        <v>4204.662000000001</v>
      </c>
      <c r="V12" s="352">
        <v>7486.692</v>
      </c>
      <c r="W12" s="351">
        <v>399.632</v>
      </c>
      <c r="X12" s="352">
        <f t="shared" si="6"/>
        <v>59801.527</v>
      </c>
      <c r="Y12" s="355">
        <f t="shared" si="7"/>
        <v>0.10258776502479638</v>
      </c>
    </row>
    <row r="13" spans="1:25" ht="19.5" customHeight="1">
      <c r="A13" s="349" t="s">
        <v>276</v>
      </c>
      <c r="B13" s="350">
        <v>557.548</v>
      </c>
      <c r="C13" s="351">
        <v>238.946</v>
      </c>
      <c r="D13" s="352">
        <v>0</v>
      </c>
      <c r="E13" s="351">
        <v>0</v>
      </c>
      <c r="F13" s="352">
        <f t="shared" si="0"/>
        <v>796.494</v>
      </c>
      <c r="G13" s="353">
        <f t="shared" si="1"/>
        <v>0.014561636057931945</v>
      </c>
      <c r="H13" s="350">
        <v>237.596</v>
      </c>
      <c r="I13" s="351">
        <v>124.815</v>
      </c>
      <c r="J13" s="352"/>
      <c r="K13" s="351"/>
      <c r="L13" s="352">
        <f t="shared" si="2"/>
        <v>362.411</v>
      </c>
      <c r="M13" s="354">
        <f>IF(ISERROR(F13/L13-1),"         /0",(F13/L13-1))</f>
        <v>1.1977644166429826</v>
      </c>
      <c r="N13" s="350">
        <v>3033.9669999999996</v>
      </c>
      <c r="O13" s="351">
        <v>1526.7789999999998</v>
      </c>
      <c r="P13" s="352">
        <v>0.1</v>
      </c>
      <c r="Q13" s="351">
        <v>0.12</v>
      </c>
      <c r="R13" s="352">
        <f t="shared" si="4"/>
        <v>4560.965999999999</v>
      </c>
      <c r="S13" s="353">
        <f t="shared" si="5"/>
        <v>0.00913291166000893</v>
      </c>
      <c r="T13" s="350">
        <v>1968.2500000000002</v>
      </c>
      <c r="U13" s="351">
        <v>1043.8969999999997</v>
      </c>
      <c r="V13" s="352">
        <v>0</v>
      </c>
      <c r="W13" s="351">
        <v>0</v>
      </c>
      <c r="X13" s="352">
        <f t="shared" si="6"/>
        <v>3012.147</v>
      </c>
      <c r="Y13" s="355">
        <f t="shared" si="7"/>
        <v>0.514191040477108</v>
      </c>
    </row>
    <row r="14" spans="1:25" ht="19.5" customHeight="1">
      <c r="A14" s="349" t="s">
        <v>279</v>
      </c>
      <c r="B14" s="350">
        <v>14.313</v>
      </c>
      <c r="C14" s="351">
        <v>372.956</v>
      </c>
      <c r="D14" s="352">
        <v>0</v>
      </c>
      <c r="E14" s="351">
        <v>24.896</v>
      </c>
      <c r="F14" s="352">
        <f>SUM(B14:E14)</f>
        <v>412.165</v>
      </c>
      <c r="G14" s="353">
        <f>F14/$F$9</f>
        <v>0.007535269224648924</v>
      </c>
      <c r="H14" s="350">
        <v>23.286</v>
      </c>
      <c r="I14" s="351">
        <v>381.612</v>
      </c>
      <c r="J14" s="352"/>
      <c r="K14" s="351"/>
      <c r="L14" s="352">
        <f>SUM(H14:K14)</f>
        <v>404.898</v>
      </c>
      <c r="M14" s="354">
        <f>IF(ISERROR(F14/L14-1),"         /0",(F14/L14-1))</f>
        <v>0.017947730045591692</v>
      </c>
      <c r="N14" s="350">
        <v>192.65400000000002</v>
      </c>
      <c r="O14" s="351">
        <v>3724.188</v>
      </c>
      <c r="P14" s="352">
        <v>0</v>
      </c>
      <c r="Q14" s="351">
        <v>24.896</v>
      </c>
      <c r="R14" s="352">
        <f>SUM(N14:Q14)</f>
        <v>3941.7380000000003</v>
      </c>
      <c r="S14" s="353">
        <f>R14/$R$9</f>
        <v>0.007892964986123616</v>
      </c>
      <c r="T14" s="350">
        <v>345.039</v>
      </c>
      <c r="U14" s="351">
        <v>5045.57</v>
      </c>
      <c r="V14" s="352">
        <v>0</v>
      </c>
      <c r="W14" s="351">
        <v>0</v>
      </c>
      <c r="X14" s="352">
        <f>SUM(T14:W14)</f>
        <v>5390.6089999999995</v>
      </c>
      <c r="Y14" s="355">
        <f>IF(ISERROR(R14/X14-1),"         /0",IF(R14/X14&gt;5,"  *  ",(R14/X14-1)))</f>
        <v>-0.26877686732612205</v>
      </c>
    </row>
    <row r="15" spans="1:25" ht="19.5" customHeight="1">
      <c r="A15" s="349" t="s">
        <v>283</v>
      </c>
      <c r="B15" s="350">
        <v>16.81</v>
      </c>
      <c r="C15" s="351">
        <v>356.133</v>
      </c>
      <c r="D15" s="352">
        <v>0</v>
      </c>
      <c r="E15" s="351">
        <v>0</v>
      </c>
      <c r="F15" s="352">
        <f>SUM(B15:E15)</f>
        <v>372.943</v>
      </c>
      <c r="G15" s="353">
        <f>F15/$F$9</f>
        <v>0.006818206083603031</v>
      </c>
      <c r="H15" s="350">
        <v>28.014</v>
      </c>
      <c r="I15" s="351">
        <v>283.973</v>
      </c>
      <c r="J15" s="352"/>
      <c r="K15" s="351"/>
      <c r="L15" s="352">
        <f>SUM(H15:K15)</f>
        <v>311.987</v>
      </c>
      <c r="M15" s="354">
        <f>IF(ISERROR(F15/L15-1),"         /0",(F15/L15-1))</f>
        <v>0.19537993570244905</v>
      </c>
      <c r="N15" s="350">
        <v>260.442</v>
      </c>
      <c r="O15" s="351">
        <v>2444.5769999999998</v>
      </c>
      <c r="P15" s="352">
        <v>0</v>
      </c>
      <c r="Q15" s="351">
        <v>0</v>
      </c>
      <c r="R15" s="352">
        <f>SUM(N15:Q15)</f>
        <v>2705.019</v>
      </c>
      <c r="S15" s="353">
        <f>R15/$R$9</f>
        <v>0.005416549819850815</v>
      </c>
      <c r="T15" s="350">
        <v>305.029</v>
      </c>
      <c r="U15" s="351">
        <v>2901.8759999999997</v>
      </c>
      <c r="V15" s="352">
        <v>0</v>
      </c>
      <c r="W15" s="351">
        <v>8.028</v>
      </c>
      <c r="X15" s="352">
        <f>SUM(T15:W15)</f>
        <v>3214.9329999999995</v>
      </c>
      <c r="Y15" s="355">
        <f>IF(ISERROR(R15/X15-1),"         /0",IF(R15/X15&gt;5,"  *  ",(R15/X15-1)))</f>
        <v>-0.15860797099037516</v>
      </c>
    </row>
    <row r="16" spans="1:25" ht="19.5" customHeight="1">
      <c r="A16" s="349" t="s">
        <v>284</v>
      </c>
      <c r="B16" s="350">
        <v>146.237</v>
      </c>
      <c r="C16" s="351">
        <v>111.225</v>
      </c>
      <c r="D16" s="352">
        <v>0</v>
      </c>
      <c r="E16" s="351">
        <v>0</v>
      </c>
      <c r="F16" s="352">
        <f>SUM(B16:E16)</f>
        <v>257.462</v>
      </c>
      <c r="G16" s="353">
        <f>F16/$F$9</f>
        <v>0.004706963194634579</v>
      </c>
      <c r="H16" s="350">
        <v>153.987</v>
      </c>
      <c r="I16" s="351">
        <v>104.348</v>
      </c>
      <c r="J16" s="352"/>
      <c r="K16" s="351"/>
      <c r="L16" s="352">
        <f>SUM(H16:K16)</f>
        <v>258.335</v>
      </c>
      <c r="M16" s="354">
        <f>IF(ISERROR(F16/L16-1),"         /0",(F16/L16-1))</f>
        <v>-0.0033793330365610164</v>
      </c>
      <c r="N16" s="350">
        <v>1403.132</v>
      </c>
      <c r="O16" s="351">
        <v>1201.5919999999999</v>
      </c>
      <c r="P16" s="352"/>
      <c r="Q16" s="351">
        <v>0</v>
      </c>
      <c r="R16" s="352">
        <f>SUM(N16:Q16)</f>
        <v>2604.724</v>
      </c>
      <c r="S16" s="353">
        <f>R16/$R$9</f>
        <v>0.005215718378673532</v>
      </c>
      <c r="T16" s="350">
        <v>697.3539999999999</v>
      </c>
      <c r="U16" s="351">
        <v>417.90400000000005</v>
      </c>
      <c r="V16" s="352"/>
      <c r="W16" s="351"/>
      <c r="X16" s="352">
        <f>SUM(T16:W16)</f>
        <v>1115.258</v>
      </c>
      <c r="Y16" s="355">
        <f>IF(ISERROR(R16/X16-1),"         /0",IF(R16/X16&gt;5,"  *  ",(R16/X16-1)))</f>
        <v>1.335534916584324</v>
      </c>
    </row>
    <row r="17" spans="1:25" ht="19.5" customHeight="1">
      <c r="A17" s="349" t="s">
        <v>286</v>
      </c>
      <c r="B17" s="350">
        <v>92.05900000000001</v>
      </c>
      <c r="C17" s="351">
        <v>129.701</v>
      </c>
      <c r="D17" s="352">
        <v>0</v>
      </c>
      <c r="E17" s="351">
        <v>0</v>
      </c>
      <c r="F17" s="352">
        <f t="shared" si="0"/>
        <v>221.76</v>
      </c>
      <c r="G17" s="353">
        <f t="shared" si="1"/>
        <v>0.004054253280259472</v>
      </c>
      <c r="H17" s="350">
        <v>209.43699999999998</v>
      </c>
      <c r="I17" s="351">
        <v>120.084</v>
      </c>
      <c r="J17" s="352"/>
      <c r="K17" s="351"/>
      <c r="L17" s="352">
        <f t="shared" si="2"/>
        <v>329.52099999999996</v>
      </c>
      <c r="M17" s="354">
        <f t="shared" si="3"/>
        <v>-0.32702316392581954</v>
      </c>
      <c r="N17" s="350">
        <v>1118.7739999999997</v>
      </c>
      <c r="O17" s="351">
        <v>1060.6850000000002</v>
      </c>
      <c r="P17" s="352"/>
      <c r="Q17" s="351"/>
      <c r="R17" s="352">
        <f t="shared" si="4"/>
        <v>2179.459</v>
      </c>
      <c r="S17" s="353">
        <f t="shared" si="5"/>
        <v>0.0043641646338980385</v>
      </c>
      <c r="T17" s="350">
        <v>1486.7419999999997</v>
      </c>
      <c r="U17" s="351">
        <v>982.848</v>
      </c>
      <c r="V17" s="352"/>
      <c r="W17" s="351"/>
      <c r="X17" s="352">
        <f t="shared" si="6"/>
        <v>2469.5899999999997</v>
      </c>
      <c r="Y17" s="355">
        <f t="shared" si="7"/>
        <v>-0.11748144428832308</v>
      </c>
    </row>
    <row r="18" spans="1:25" ht="19.5" customHeight="1">
      <c r="A18" s="349" t="s">
        <v>289</v>
      </c>
      <c r="B18" s="350">
        <v>58.986</v>
      </c>
      <c r="C18" s="351">
        <v>3.909</v>
      </c>
      <c r="D18" s="352">
        <v>0</v>
      </c>
      <c r="E18" s="351">
        <v>0</v>
      </c>
      <c r="F18" s="352">
        <f t="shared" si="0"/>
        <v>62.894999999999996</v>
      </c>
      <c r="G18" s="353">
        <f t="shared" si="1"/>
        <v>0.0011498568725735907</v>
      </c>
      <c r="H18" s="350">
        <v>59.4</v>
      </c>
      <c r="I18" s="351">
        <v>2.097</v>
      </c>
      <c r="J18" s="352"/>
      <c r="K18" s="351"/>
      <c r="L18" s="352">
        <f t="shared" si="2"/>
        <v>61.497</v>
      </c>
      <c r="M18" s="354">
        <f t="shared" si="3"/>
        <v>0.02273281623493828</v>
      </c>
      <c r="N18" s="350">
        <v>493.83</v>
      </c>
      <c r="O18" s="351">
        <v>36.126</v>
      </c>
      <c r="P18" s="352"/>
      <c r="Q18" s="351"/>
      <c r="R18" s="352">
        <f t="shared" si="4"/>
        <v>529.956</v>
      </c>
      <c r="S18" s="353">
        <f t="shared" si="5"/>
        <v>0.0010611877684884503</v>
      </c>
      <c r="T18" s="350">
        <v>569.881</v>
      </c>
      <c r="U18" s="351">
        <v>9.498</v>
      </c>
      <c r="V18" s="352"/>
      <c r="W18" s="351"/>
      <c r="X18" s="352">
        <f t="shared" si="6"/>
        <v>579.379</v>
      </c>
      <c r="Y18" s="355">
        <f t="shared" si="7"/>
        <v>-0.0853034024360565</v>
      </c>
    </row>
    <row r="19" spans="1:25" ht="19.5" customHeight="1" thickBot="1">
      <c r="A19" s="349" t="s">
        <v>273</v>
      </c>
      <c r="B19" s="350">
        <v>167.625</v>
      </c>
      <c r="C19" s="351">
        <v>422.247</v>
      </c>
      <c r="D19" s="352">
        <v>0.05</v>
      </c>
      <c r="E19" s="351">
        <v>4.15</v>
      </c>
      <c r="F19" s="352">
        <f t="shared" si="0"/>
        <v>594.072</v>
      </c>
      <c r="G19" s="353">
        <f t="shared" si="1"/>
        <v>0.010860923316695099</v>
      </c>
      <c r="H19" s="350">
        <v>741.086</v>
      </c>
      <c r="I19" s="351">
        <v>404.406</v>
      </c>
      <c r="J19" s="352">
        <v>38.863</v>
      </c>
      <c r="K19" s="351">
        <v>0.23</v>
      </c>
      <c r="L19" s="352">
        <f t="shared" si="2"/>
        <v>1184.585</v>
      </c>
      <c r="M19" s="354">
        <f t="shared" si="3"/>
        <v>-0.4984977861445148</v>
      </c>
      <c r="N19" s="350">
        <v>5732.156999999997</v>
      </c>
      <c r="O19" s="351">
        <v>4476.142000000001</v>
      </c>
      <c r="P19" s="352">
        <v>3697.560000000001</v>
      </c>
      <c r="Q19" s="351">
        <v>2716.3160000000007</v>
      </c>
      <c r="R19" s="352">
        <f t="shared" si="4"/>
        <v>16622.175000000003</v>
      </c>
      <c r="S19" s="353">
        <f t="shared" si="5"/>
        <v>0.03328436473155226</v>
      </c>
      <c r="T19" s="350">
        <v>2456.508999999999</v>
      </c>
      <c r="U19" s="351">
        <v>3613.586</v>
      </c>
      <c r="V19" s="352">
        <v>42.009</v>
      </c>
      <c r="W19" s="351">
        <v>50.213</v>
      </c>
      <c r="X19" s="352">
        <f t="shared" si="6"/>
        <v>6162.316999999999</v>
      </c>
      <c r="Y19" s="355">
        <f t="shared" si="7"/>
        <v>1.6973904458339297</v>
      </c>
    </row>
    <row r="20" spans="1:25" s="145" customFormat="1" ht="19.5" customHeight="1">
      <c r="A20" s="152" t="s">
        <v>55</v>
      </c>
      <c r="B20" s="149">
        <f>SUM(B21:B32)</f>
        <v>4480.63</v>
      </c>
      <c r="C20" s="148">
        <f>SUM(C21:C32)</f>
        <v>4888.313</v>
      </c>
      <c r="D20" s="147">
        <f>SUM(D21:D32)</f>
        <v>3.18</v>
      </c>
      <c r="E20" s="148">
        <f>SUM(E21:E32)</f>
        <v>32.121</v>
      </c>
      <c r="F20" s="147">
        <f aca="true" t="shared" si="8" ref="F20:F59">SUM(B20:E20)</f>
        <v>9404.243999999999</v>
      </c>
      <c r="G20" s="150">
        <f aca="true" t="shared" si="9" ref="G20:G59">F20/$F$9</f>
        <v>0.1719299561930035</v>
      </c>
      <c r="H20" s="149">
        <f>SUM(H21:H32)</f>
        <v>4398.391</v>
      </c>
      <c r="I20" s="148">
        <f>SUM(I21:I32)</f>
        <v>5505.674999999998</v>
      </c>
      <c r="J20" s="147">
        <f>SUM(J21:J32)</f>
        <v>565.746</v>
      </c>
      <c r="K20" s="148">
        <f>SUM(K21:K32)</f>
        <v>503.75899999999996</v>
      </c>
      <c r="L20" s="147">
        <f aca="true" t="shared" si="10" ref="L20:L58">SUM(H20:K20)</f>
        <v>10973.570999999998</v>
      </c>
      <c r="M20" s="151">
        <f t="shared" si="3"/>
        <v>-0.14300969119350482</v>
      </c>
      <c r="N20" s="149">
        <f>SUM(N21:N32)</f>
        <v>39379.363</v>
      </c>
      <c r="O20" s="148">
        <f>SUM(O21:O32)</f>
        <v>43168.166999999994</v>
      </c>
      <c r="P20" s="147">
        <f>SUM(P21:P32)</f>
        <v>1732.715</v>
      </c>
      <c r="Q20" s="148">
        <f>SUM(Q21:Q32)</f>
        <v>999.6509999999998</v>
      </c>
      <c r="R20" s="147">
        <f aca="true" t="shared" si="11" ref="R20:R59">SUM(N20:Q20)</f>
        <v>85279.896</v>
      </c>
      <c r="S20" s="150">
        <f aca="true" t="shared" si="12" ref="S20:S59">R20/$R$9</f>
        <v>0.17076508716415534</v>
      </c>
      <c r="T20" s="149">
        <f>SUM(T21:T32)</f>
        <v>39154.393</v>
      </c>
      <c r="U20" s="148">
        <f>SUM(U21:U32)</f>
        <v>46193.785</v>
      </c>
      <c r="V20" s="147">
        <f>SUM(V21:V32)</f>
        <v>1791.3289999999997</v>
      </c>
      <c r="W20" s="148">
        <f>SUM(W21:W32)</f>
        <v>3898.743</v>
      </c>
      <c r="X20" s="147">
        <f aca="true" t="shared" si="13" ref="X20:X59">SUM(T20:W20)</f>
        <v>91038.25</v>
      </c>
      <c r="Y20" s="146">
        <f aca="true" t="shared" si="14" ref="Y20:Y59">IF(ISERROR(R20/X20-1),"         /0",IF(R20/X20&gt;5,"  *  ",(R20/X20-1)))</f>
        <v>-0.06325202868025259</v>
      </c>
    </row>
    <row r="21" spans="1:25" ht="19.5" customHeight="1">
      <c r="A21" s="342" t="s">
        <v>299</v>
      </c>
      <c r="B21" s="343">
        <v>808.238</v>
      </c>
      <c r="C21" s="344">
        <v>1070.319</v>
      </c>
      <c r="D21" s="345">
        <v>0</v>
      </c>
      <c r="E21" s="344">
        <v>0</v>
      </c>
      <c r="F21" s="345">
        <f t="shared" si="8"/>
        <v>1878.557</v>
      </c>
      <c r="G21" s="346">
        <f t="shared" si="9"/>
        <v>0.03434409216903136</v>
      </c>
      <c r="H21" s="343">
        <v>865.146</v>
      </c>
      <c r="I21" s="344">
        <v>1389.098</v>
      </c>
      <c r="J21" s="345">
        <v>563.416</v>
      </c>
      <c r="K21" s="344">
        <v>40.707</v>
      </c>
      <c r="L21" s="345">
        <f t="shared" si="10"/>
        <v>2858.3669999999997</v>
      </c>
      <c r="M21" s="347">
        <f t="shared" si="3"/>
        <v>-0.34278663306706236</v>
      </c>
      <c r="N21" s="343">
        <v>7561.052000000001</v>
      </c>
      <c r="O21" s="344">
        <v>9172.892999999998</v>
      </c>
      <c r="P21" s="345">
        <v>1299.21</v>
      </c>
      <c r="Q21" s="344">
        <v>52.791000000000004</v>
      </c>
      <c r="R21" s="345">
        <f t="shared" si="11"/>
        <v>18085.946</v>
      </c>
      <c r="S21" s="346">
        <f t="shared" si="12"/>
        <v>0.03621543048242234</v>
      </c>
      <c r="T21" s="363">
        <v>6326.181</v>
      </c>
      <c r="U21" s="344">
        <v>11452.153000000002</v>
      </c>
      <c r="V21" s="345">
        <v>753.558</v>
      </c>
      <c r="W21" s="344">
        <v>132.368</v>
      </c>
      <c r="X21" s="345">
        <f t="shared" si="13"/>
        <v>18664.260000000002</v>
      </c>
      <c r="Y21" s="348">
        <f t="shared" si="14"/>
        <v>-0.030985102007794696</v>
      </c>
    </row>
    <row r="22" spans="1:25" ht="19.5" customHeight="1">
      <c r="A22" s="349" t="s">
        <v>298</v>
      </c>
      <c r="B22" s="350">
        <v>673.704</v>
      </c>
      <c r="C22" s="351">
        <v>953.5350000000001</v>
      </c>
      <c r="D22" s="352">
        <v>0</v>
      </c>
      <c r="E22" s="351">
        <v>0</v>
      </c>
      <c r="F22" s="352">
        <f t="shared" si="8"/>
        <v>1627.239</v>
      </c>
      <c r="G22" s="353">
        <f t="shared" si="9"/>
        <v>0.029749454606403967</v>
      </c>
      <c r="H22" s="350">
        <v>800.547</v>
      </c>
      <c r="I22" s="351">
        <v>1137.989</v>
      </c>
      <c r="J22" s="352"/>
      <c r="K22" s="351"/>
      <c r="L22" s="352">
        <f t="shared" si="10"/>
        <v>1938.536</v>
      </c>
      <c r="M22" s="354">
        <f t="shared" si="3"/>
        <v>-0.1605835537746011</v>
      </c>
      <c r="N22" s="350">
        <v>5894.353999999999</v>
      </c>
      <c r="O22" s="351">
        <v>9829.807999999999</v>
      </c>
      <c r="P22" s="352">
        <v>107.79599999999999</v>
      </c>
      <c r="Q22" s="351">
        <v>51.963</v>
      </c>
      <c r="R22" s="352">
        <f t="shared" si="11"/>
        <v>15883.920999999998</v>
      </c>
      <c r="S22" s="353">
        <f t="shared" si="12"/>
        <v>0.031806079525162144</v>
      </c>
      <c r="T22" s="364">
        <v>7283.540999999998</v>
      </c>
      <c r="U22" s="351">
        <v>11167.091</v>
      </c>
      <c r="V22" s="352">
        <v>9.273000000000001</v>
      </c>
      <c r="W22" s="351">
        <v>0.45</v>
      </c>
      <c r="X22" s="352">
        <f t="shared" si="13"/>
        <v>18460.355</v>
      </c>
      <c r="Y22" s="355">
        <f t="shared" si="14"/>
        <v>-0.13956578841522826</v>
      </c>
    </row>
    <row r="23" spans="1:25" ht="19.5" customHeight="1">
      <c r="A23" s="349" t="s">
        <v>297</v>
      </c>
      <c r="B23" s="350">
        <v>815.784</v>
      </c>
      <c r="C23" s="351">
        <v>580.5709999999999</v>
      </c>
      <c r="D23" s="352">
        <v>0</v>
      </c>
      <c r="E23" s="351">
        <v>0</v>
      </c>
      <c r="F23" s="352">
        <f t="shared" si="8"/>
        <v>1396.355</v>
      </c>
      <c r="G23" s="353">
        <f t="shared" si="9"/>
        <v>0.02552839483746715</v>
      </c>
      <c r="H23" s="350">
        <v>611.192</v>
      </c>
      <c r="I23" s="351">
        <v>663.635</v>
      </c>
      <c r="J23" s="352"/>
      <c r="K23" s="351">
        <v>11.175</v>
      </c>
      <c r="L23" s="352">
        <f t="shared" si="10"/>
        <v>1286.002</v>
      </c>
      <c r="M23" s="354">
        <f t="shared" si="3"/>
        <v>0.08581090853668982</v>
      </c>
      <c r="N23" s="350">
        <v>6600.516</v>
      </c>
      <c r="O23" s="351">
        <v>5433.923999999999</v>
      </c>
      <c r="P23" s="352">
        <v>5.878</v>
      </c>
      <c r="Q23" s="351">
        <v>120.168</v>
      </c>
      <c r="R23" s="352">
        <f t="shared" si="11"/>
        <v>12160.485999999999</v>
      </c>
      <c r="S23" s="353">
        <f t="shared" si="12"/>
        <v>0.024350246062078813</v>
      </c>
      <c r="T23" s="364">
        <v>6541.5869999999995</v>
      </c>
      <c r="U23" s="351">
        <v>5404.745000000002</v>
      </c>
      <c r="V23" s="352">
        <v>166.69299999999998</v>
      </c>
      <c r="W23" s="351">
        <v>46.822</v>
      </c>
      <c r="X23" s="352">
        <f t="shared" si="13"/>
        <v>12159.847000000002</v>
      </c>
      <c r="Y23" s="355">
        <f t="shared" si="14"/>
        <v>5.255000330173232E-05</v>
      </c>
    </row>
    <row r="24" spans="1:25" ht="19.5" customHeight="1">
      <c r="A24" s="349" t="s">
        <v>300</v>
      </c>
      <c r="B24" s="350">
        <v>600.771</v>
      </c>
      <c r="C24" s="351">
        <v>386.43499999999995</v>
      </c>
      <c r="D24" s="352">
        <v>0</v>
      </c>
      <c r="E24" s="351">
        <v>0</v>
      </c>
      <c r="F24" s="352">
        <f t="shared" si="8"/>
        <v>987.2059999999999</v>
      </c>
      <c r="G24" s="353">
        <f t="shared" si="9"/>
        <v>0.01804826462748842</v>
      </c>
      <c r="H24" s="350">
        <v>494.321</v>
      </c>
      <c r="I24" s="351">
        <v>449.82899999999995</v>
      </c>
      <c r="J24" s="352"/>
      <c r="K24" s="351">
        <v>35.848</v>
      </c>
      <c r="L24" s="352">
        <f t="shared" si="10"/>
        <v>979.9979999999999</v>
      </c>
      <c r="M24" s="354">
        <f aca="true" t="shared" si="15" ref="M24:M40">IF(ISERROR(F24/L24-1),"         /0",(F24/L24-1))</f>
        <v>0.007355117051259352</v>
      </c>
      <c r="N24" s="350">
        <v>5191.2390000000005</v>
      </c>
      <c r="O24" s="351">
        <v>3942.378</v>
      </c>
      <c r="P24" s="352">
        <v>6.735</v>
      </c>
      <c r="Q24" s="351">
        <v>304.021</v>
      </c>
      <c r="R24" s="352">
        <f t="shared" si="11"/>
        <v>9444.373000000001</v>
      </c>
      <c r="S24" s="353">
        <f t="shared" si="12"/>
        <v>0.018911481535528556</v>
      </c>
      <c r="T24" s="364">
        <v>3983.9860000000003</v>
      </c>
      <c r="U24" s="351">
        <v>3664.8750000000005</v>
      </c>
      <c r="V24" s="352"/>
      <c r="W24" s="351">
        <v>162.954</v>
      </c>
      <c r="X24" s="352">
        <f t="shared" si="13"/>
        <v>7811.8150000000005</v>
      </c>
      <c r="Y24" s="355">
        <f t="shared" si="14"/>
        <v>0.20898574787037338</v>
      </c>
    </row>
    <row r="25" spans="1:25" ht="19.5" customHeight="1">
      <c r="A25" s="349" t="s">
        <v>302</v>
      </c>
      <c r="B25" s="350">
        <v>259.113</v>
      </c>
      <c r="C25" s="351">
        <v>544.861</v>
      </c>
      <c r="D25" s="352">
        <v>0</v>
      </c>
      <c r="E25" s="351">
        <v>27.848</v>
      </c>
      <c r="F25" s="352">
        <f t="shared" si="8"/>
        <v>831.8219999999999</v>
      </c>
      <c r="G25" s="353">
        <f t="shared" si="9"/>
        <v>0.015207508441973279</v>
      </c>
      <c r="H25" s="350">
        <v>149.977</v>
      </c>
      <c r="I25" s="351">
        <v>238.778</v>
      </c>
      <c r="J25" s="352"/>
      <c r="K25" s="351">
        <v>5.282</v>
      </c>
      <c r="L25" s="352">
        <f t="shared" si="10"/>
        <v>394.037</v>
      </c>
      <c r="M25" s="354">
        <f t="shared" si="15"/>
        <v>1.1110251067793127</v>
      </c>
      <c r="N25" s="350">
        <v>2430.805</v>
      </c>
      <c r="O25" s="351">
        <v>2273.957</v>
      </c>
      <c r="P25" s="352">
        <v>0</v>
      </c>
      <c r="Q25" s="351">
        <v>45.721999999999994</v>
      </c>
      <c r="R25" s="352">
        <f t="shared" si="11"/>
        <v>4750.4839999999995</v>
      </c>
      <c r="S25" s="353">
        <f t="shared" si="12"/>
        <v>0.00951240388862488</v>
      </c>
      <c r="T25" s="364">
        <v>1578.282</v>
      </c>
      <c r="U25" s="351">
        <v>1973.081</v>
      </c>
      <c r="V25" s="352">
        <v>0</v>
      </c>
      <c r="W25" s="351">
        <v>5.282</v>
      </c>
      <c r="X25" s="352">
        <f t="shared" si="13"/>
        <v>3556.645</v>
      </c>
      <c r="Y25" s="355">
        <f t="shared" si="14"/>
        <v>0.33566436908940855</v>
      </c>
    </row>
    <row r="26" spans="1:25" ht="19.5" customHeight="1">
      <c r="A26" s="349" t="s">
        <v>390</v>
      </c>
      <c r="B26" s="350">
        <v>0</v>
      </c>
      <c r="C26" s="351">
        <v>554.281</v>
      </c>
      <c r="D26" s="352">
        <v>0</v>
      </c>
      <c r="E26" s="351">
        <v>1.291</v>
      </c>
      <c r="F26" s="352">
        <f>SUM(B26:E26)</f>
        <v>555.572</v>
      </c>
      <c r="G26" s="353">
        <f>F26/$F$9</f>
        <v>0.010157059899983384</v>
      </c>
      <c r="H26" s="350">
        <v>71.53</v>
      </c>
      <c r="I26" s="351">
        <v>557.281</v>
      </c>
      <c r="J26" s="352"/>
      <c r="K26" s="351"/>
      <c r="L26" s="352">
        <f>SUM(H26:K26)</f>
        <v>628.8109999999999</v>
      </c>
      <c r="M26" s="354">
        <f>IF(ISERROR(F26/L26-1),"         /0",(F26/L26-1))</f>
        <v>-0.11647219911865403</v>
      </c>
      <c r="N26" s="350">
        <v>42.185</v>
      </c>
      <c r="O26" s="351">
        <v>5254.8189999999995</v>
      </c>
      <c r="P26" s="352"/>
      <c r="Q26" s="351">
        <v>47.237</v>
      </c>
      <c r="R26" s="352">
        <f>SUM(N26:Q26)</f>
        <v>5344.241</v>
      </c>
      <c r="S26" s="353">
        <f>R26/$R$9</f>
        <v>0.010701347245911893</v>
      </c>
      <c r="T26" s="364">
        <v>491.1039999999999</v>
      </c>
      <c r="U26" s="351">
        <v>5462.840999999999</v>
      </c>
      <c r="V26" s="352">
        <v>165.87900000000002</v>
      </c>
      <c r="W26" s="351">
        <v>317.18</v>
      </c>
      <c r="X26" s="352">
        <f>SUM(T26:W26)</f>
        <v>6437.004</v>
      </c>
      <c r="Y26" s="355">
        <f>IF(ISERROR(R26/X26-1),"         /0",IF(R26/X26&gt;5,"  *  ",(R26/X26-1)))</f>
        <v>-0.16976267219967545</v>
      </c>
    </row>
    <row r="27" spans="1:25" ht="19.5" customHeight="1">
      <c r="A27" s="349" t="s">
        <v>303</v>
      </c>
      <c r="B27" s="350">
        <v>284.575</v>
      </c>
      <c r="C27" s="351">
        <v>104.154</v>
      </c>
      <c r="D27" s="352">
        <v>0</v>
      </c>
      <c r="E27" s="351">
        <v>0</v>
      </c>
      <c r="F27" s="352">
        <f t="shared" si="8"/>
        <v>388.729</v>
      </c>
      <c r="G27" s="353">
        <f t="shared" si="9"/>
        <v>0.007106808366621502</v>
      </c>
      <c r="H27" s="350">
        <v>540.37</v>
      </c>
      <c r="I27" s="351">
        <v>375.63</v>
      </c>
      <c r="J27" s="352">
        <v>0.275</v>
      </c>
      <c r="K27" s="351">
        <v>386.082</v>
      </c>
      <c r="L27" s="352">
        <f t="shared" si="10"/>
        <v>1302.357</v>
      </c>
      <c r="M27" s="354">
        <f t="shared" si="15"/>
        <v>-0.7015188615717503</v>
      </c>
      <c r="N27" s="350">
        <v>2942.7429999999995</v>
      </c>
      <c r="O27" s="351">
        <v>1567.738</v>
      </c>
      <c r="P27" s="352">
        <v>138.643</v>
      </c>
      <c r="Q27" s="351">
        <v>7.29</v>
      </c>
      <c r="R27" s="352">
        <f t="shared" si="11"/>
        <v>4656.414</v>
      </c>
      <c r="S27" s="353">
        <f t="shared" si="12"/>
        <v>0.009324037432953639</v>
      </c>
      <c r="T27" s="364">
        <v>4833.508999999998</v>
      </c>
      <c r="U27" s="351">
        <v>2270.3779999999992</v>
      </c>
      <c r="V27" s="352">
        <v>49.716</v>
      </c>
      <c r="W27" s="351">
        <v>2055.313</v>
      </c>
      <c r="X27" s="352">
        <f t="shared" si="13"/>
        <v>9208.915999999997</v>
      </c>
      <c r="Y27" s="355">
        <f t="shared" si="14"/>
        <v>-0.4943580764554698</v>
      </c>
    </row>
    <row r="28" spans="1:25" ht="19.5" customHeight="1">
      <c r="A28" s="349" t="s">
        <v>391</v>
      </c>
      <c r="B28" s="350">
        <v>114.993</v>
      </c>
      <c r="C28" s="351">
        <v>84.357</v>
      </c>
      <c r="D28" s="352">
        <v>0.58</v>
      </c>
      <c r="E28" s="351">
        <v>0</v>
      </c>
      <c r="F28" s="352">
        <f t="shared" si="8"/>
        <v>199.93</v>
      </c>
      <c r="G28" s="353">
        <f t="shared" si="9"/>
        <v>0.0036551535819005967</v>
      </c>
      <c r="H28" s="350">
        <v>0</v>
      </c>
      <c r="I28" s="351">
        <v>0</v>
      </c>
      <c r="J28" s="352"/>
      <c r="K28" s="351"/>
      <c r="L28" s="352">
        <f t="shared" si="10"/>
        <v>0</v>
      </c>
      <c r="M28" s="354" t="str">
        <f t="shared" si="15"/>
        <v>         /0</v>
      </c>
      <c r="N28" s="350">
        <v>222.096</v>
      </c>
      <c r="O28" s="351">
        <v>1365.4520000000002</v>
      </c>
      <c r="P28" s="352">
        <v>0.58</v>
      </c>
      <c r="Q28" s="351">
        <v>0</v>
      </c>
      <c r="R28" s="352">
        <f t="shared" si="11"/>
        <v>1588.1280000000002</v>
      </c>
      <c r="S28" s="353">
        <f t="shared" si="12"/>
        <v>0.0031800791167455895</v>
      </c>
      <c r="T28" s="364">
        <v>60.732</v>
      </c>
      <c r="U28" s="351">
        <v>364.043</v>
      </c>
      <c r="V28" s="352"/>
      <c r="W28" s="351"/>
      <c r="X28" s="352">
        <f t="shared" si="13"/>
        <v>424.775</v>
      </c>
      <c r="Y28" s="355">
        <f t="shared" si="14"/>
        <v>2.7387511035253964</v>
      </c>
    </row>
    <row r="29" spans="1:25" ht="19.5" customHeight="1">
      <c r="A29" s="349" t="s">
        <v>301</v>
      </c>
      <c r="B29" s="350">
        <v>40.914</v>
      </c>
      <c r="C29" s="351">
        <v>125.51100000000001</v>
      </c>
      <c r="D29" s="352">
        <v>0</v>
      </c>
      <c r="E29" s="351">
        <v>0</v>
      </c>
      <c r="F29" s="352">
        <f t="shared" si="8"/>
        <v>166.425</v>
      </c>
      <c r="G29" s="353">
        <f t="shared" si="9"/>
        <v>0.003042609587694727</v>
      </c>
      <c r="H29" s="350">
        <v>48.582</v>
      </c>
      <c r="I29" s="351">
        <v>93.174</v>
      </c>
      <c r="J29" s="352"/>
      <c r="K29" s="351"/>
      <c r="L29" s="352">
        <f t="shared" si="10"/>
        <v>141.756</v>
      </c>
      <c r="M29" s="354">
        <f t="shared" si="15"/>
        <v>0.17402437992042663</v>
      </c>
      <c r="N29" s="350">
        <v>314.94</v>
      </c>
      <c r="O29" s="351">
        <v>646.237</v>
      </c>
      <c r="P29" s="352">
        <v>0</v>
      </c>
      <c r="Q29" s="351">
        <v>7.317</v>
      </c>
      <c r="R29" s="352">
        <f t="shared" si="11"/>
        <v>968.4939999999999</v>
      </c>
      <c r="S29" s="353">
        <f t="shared" si="12"/>
        <v>0.0019393194654923295</v>
      </c>
      <c r="T29" s="364">
        <v>487.015</v>
      </c>
      <c r="U29" s="351">
        <v>656.3519999999999</v>
      </c>
      <c r="V29" s="352">
        <v>0</v>
      </c>
      <c r="W29" s="351">
        <v>33.739999999999995</v>
      </c>
      <c r="X29" s="352">
        <f t="shared" si="13"/>
        <v>1177.1069999999997</v>
      </c>
      <c r="Y29" s="355">
        <f t="shared" si="14"/>
        <v>-0.1772251800388579</v>
      </c>
    </row>
    <row r="30" spans="1:25" ht="19.5" customHeight="1">
      <c r="A30" s="349" t="s">
        <v>305</v>
      </c>
      <c r="B30" s="350">
        <v>127.09100000000001</v>
      </c>
      <c r="C30" s="351">
        <v>2.122</v>
      </c>
      <c r="D30" s="352">
        <v>0</v>
      </c>
      <c r="E30" s="351">
        <v>0</v>
      </c>
      <c r="F30" s="352">
        <f t="shared" si="8"/>
        <v>129.21300000000002</v>
      </c>
      <c r="G30" s="353">
        <f t="shared" si="9"/>
        <v>0.0023622936016511873</v>
      </c>
      <c r="H30" s="350">
        <v>204.429</v>
      </c>
      <c r="I30" s="351">
        <v>80.213</v>
      </c>
      <c r="J30" s="352"/>
      <c r="K30" s="351">
        <v>2.131</v>
      </c>
      <c r="L30" s="352">
        <f t="shared" si="10"/>
        <v>286.77299999999997</v>
      </c>
      <c r="M30" s="354" t="s">
        <v>45</v>
      </c>
      <c r="N30" s="350">
        <v>1851.6160000000004</v>
      </c>
      <c r="O30" s="351">
        <v>442.39500000000004</v>
      </c>
      <c r="P30" s="352">
        <v>0</v>
      </c>
      <c r="Q30" s="351">
        <v>8.286</v>
      </c>
      <c r="R30" s="352">
        <f t="shared" si="11"/>
        <v>2302.2970000000005</v>
      </c>
      <c r="S30" s="353">
        <f t="shared" si="12"/>
        <v>0.004610136343069338</v>
      </c>
      <c r="T30" s="364">
        <v>1737.8130000000003</v>
      </c>
      <c r="U30" s="351">
        <v>465.362</v>
      </c>
      <c r="V30" s="352">
        <v>0</v>
      </c>
      <c r="W30" s="351">
        <v>20.9</v>
      </c>
      <c r="X30" s="352">
        <f t="shared" si="13"/>
        <v>2224.0750000000003</v>
      </c>
      <c r="Y30" s="355">
        <f t="shared" si="14"/>
        <v>0.035170576531816655</v>
      </c>
    </row>
    <row r="31" spans="1:25" ht="19.5" customHeight="1">
      <c r="A31" s="349" t="s">
        <v>392</v>
      </c>
      <c r="B31" s="350">
        <v>0</v>
      </c>
      <c r="C31" s="351">
        <v>86.744</v>
      </c>
      <c r="D31" s="352">
        <v>0</v>
      </c>
      <c r="E31" s="351">
        <v>0</v>
      </c>
      <c r="F31" s="352">
        <f t="shared" si="8"/>
        <v>86.744</v>
      </c>
      <c r="G31" s="353">
        <f t="shared" si="9"/>
        <v>0.0015858682654348289</v>
      </c>
      <c r="H31" s="350">
        <v>0</v>
      </c>
      <c r="I31" s="351">
        <v>0</v>
      </c>
      <c r="J31" s="352"/>
      <c r="K31" s="351"/>
      <c r="L31" s="352">
        <f t="shared" si="10"/>
        <v>0</v>
      </c>
      <c r="M31" s="354" t="str">
        <f t="shared" si="15"/>
        <v>         /0</v>
      </c>
      <c r="N31" s="350">
        <v>132.382</v>
      </c>
      <c r="O31" s="351">
        <v>142.298</v>
      </c>
      <c r="P31" s="352"/>
      <c r="Q31" s="351"/>
      <c r="R31" s="352">
        <f t="shared" si="11"/>
        <v>274.68</v>
      </c>
      <c r="S31" s="353">
        <f t="shared" si="12"/>
        <v>0.0005500212399678605</v>
      </c>
      <c r="T31" s="364">
        <v>21.822</v>
      </c>
      <c r="U31" s="351">
        <v>1.817</v>
      </c>
      <c r="V31" s="352"/>
      <c r="W31" s="351"/>
      <c r="X31" s="352">
        <f t="shared" si="13"/>
        <v>23.639</v>
      </c>
      <c r="Y31" s="355" t="str">
        <f t="shared" si="14"/>
        <v>  *  </v>
      </c>
    </row>
    <row r="32" spans="1:25" ht="19.5" customHeight="1" thickBot="1">
      <c r="A32" s="349" t="s">
        <v>273</v>
      </c>
      <c r="B32" s="350">
        <v>755.447</v>
      </c>
      <c r="C32" s="351">
        <v>395.42299999999994</v>
      </c>
      <c r="D32" s="352">
        <v>2.6</v>
      </c>
      <c r="E32" s="351">
        <v>2.982</v>
      </c>
      <c r="F32" s="352">
        <f t="shared" si="8"/>
        <v>1156.4519999999998</v>
      </c>
      <c r="G32" s="353">
        <f t="shared" si="9"/>
        <v>0.02114244820735311</v>
      </c>
      <c r="H32" s="350">
        <v>612.297</v>
      </c>
      <c r="I32" s="351">
        <v>520.048</v>
      </c>
      <c r="J32" s="352">
        <v>2.055</v>
      </c>
      <c r="K32" s="351">
        <v>22.534</v>
      </c>
      <c r="L32" s="352">
        <f t="shared" si="10"/>
        <v>1156.9340000000002</v>
      </c>
      <c r="M32" s="354">
        <f>IF(ISERROR(F32/L32-1),"         /0",(F32/L32-1))</f>
        <v>-0.00041661840692763796</v>
      </c>
      <c r="N32" s="350">
        <v>6195.435</v>
      </c>
      <c r="O32" s="351">
        <v>3096.2680000000005</v>
      </c>
      <c r="P32" s="352">
        <v>173.87300000000005</v>
      </c>
      <c r="Q32" s="351">
        <v>354.856</v>
      </c>
      <c r="R32" s="352">
        <f t="shared" si="11"/>
        <v>9820.432</v>
      </c>
      <c r="S32" s="353">
        <f t="shared" si="12"/>
        <v>0.019664504826197964</v>
      </c>
      <c r="T32" s="364">
        <v>5808.821000000001</v>
      </c>
      <c r="U32" s="351">
        <v>3311.047000000001</v>
      </c>
      <c r="V32" s="352">
        <v>646.2099999999998</v>
      </c>
      <c r="W32" s="351">
        <v>1123.734</v>
      </c>
      <c r="X32" s="352">
        <f t="shared" si="13"/>
        <v>10889.812000000002</v>
      </c>
      <c r="Y32" s="355">
        <f t="shared" si="14"/>
        <v>-0.09820004238824331</v>
      </c>
    </row>
    <row r="33" spans="1:25" s="145" customFormat="1" ht="19.5" customHeight="1">
      <c r="A33" s="152" t="s">
        <v>54</v>
      </c>
      <c r="B33" s="149">
        <f>SUM(B34:B42)</f>
        <v>1965.441</v>
      </c>
      <c r="C33" s="148">
        <f>SUM(C34:C42)</f>
        <v>2412.592</v>
      </c>
      <c r="D33" s="147">
        <f>SUM(D34:D42)</f>
        <v>689.462</v>
      </c>
      <c r="E33" s="148">
        <f>SUM(E34:E42)</f>
        <v>703.84</v>
      </c>
      <c r="F33" s="147">
        <f t="shared" si="8"/>
        <v>5771.335000000001</v>
      </c>
      <c r="G33" s="150">
        <f t="shared" si="9"/>
        <v>0.10551250836591948</v>
      </c>
      <c r="H33" s="149">
        <f>SUM(H34:H42)</f>
        <v>1804.388</v>
      </c>
      <c r="I33" s="194">
        <f>SUM(I34:I42)</f>
        <v>2330.48</v>
      </c>
      <c r="J33" s="147">
        <f>SUM(J34:J42)</f>
        <v>0</v>
      </c>
      <c r="K33" s="148">
        <f>SUM(K34:K42)</f>
        <v>0</v>
      </c>
      <c r="L33" s="147">
        <f t="shared" si="10"/>
        <v>4134.868</v>
      </c>
      <c r="M33" s="151">
        <f t="shared" si="15"/>
        <v>0.39577248898876594</v>
      </c>
      <c r="N33" s="149">
        <f>SUM(N34:N42)</f>
        <v>14167.433</v>
      </c>
      <c r="O33" s="148">
        <f>SUM(O34:O42)</f>
        <v>19468.200999999997</v>
      </c>
      <c r="P33" s="147">
        <f>SUM(P34:P42)</f>
        <v>2281.8759999999997</v>
      </c>
      <c r="Q33" s="148">
        <f>SUM(Q34:Q42)</f>
        <v>2080.8920000000003</v>
      </c>
      <c r="R33" s="147">
        <f t="shared" si="11"/>
        <v>37998.401999999995</v>
      </c>
      <c r="S33" s="150">
        <f t="shared" si="12"/>
        <v>0.0760882779410122</v>
      </c>
      <c r="T33" s="149">
        <f>SUM(T34:T42)</f>
        <v>22968.273</v>
      </c>
      <c r="U33" s="148">
        <f>SUM(U34:U42)</f>
        <v>18235.695000000003</v>
      </c>
      <c r="V33" s="147">
        <f>SUM(V34:V42)</f>
        <v>610.775</v>
      </c>
      <c r="W33" s="148">
        <f>SUM(W34:W42)</f>
        <v>6.178999999999999</v>
      </c>
      <c r="X33" s="147">
        <f t="shared" si="13"/>
        <v>41820.922000000006</v>
      </c>
      <c r="Y33" s="146">
        <f t="shared" si="14"/>
        <v>-0.09140209773471786</v>
      </c>
    </row>
    <row r="34" spans="1:25" ht="19.5" customHeight="1">
      <c r="A34" s="342" t="s">
        <v>312</v>
      </c>
      <c r="B34" s="343">
        <v>696.16</v>
      </c>
      <c r="C34" s="344">
        <v>849.36</v>
      </c>
      <c r="D34" s="345">
        <v>0</v>
      </c>
      <c r="E34" s="344">
        <v>0</v>
      </c>
      <c r="F34" s="345">
        <f t="shared" si="8"/>
        <v>1545.52</v>
      </c>
      <c r="G34" s="346">
        <f t="shared" si="9"/>
        <v>0.028255454228475016</v>
      </c>
      <c r="H34" s="343">
        <v>913.627</v>
      </c>
      <c r="I34" s="366">
        <v>1064.1380000000001</v>
      </c>
      <c r="J34" s="345">
        <v>0</v>
      </c>
      <c r="K34" s="344">
        <v>0</v>
      </c>
      <c r="L34" s="345">
        <f t="shared" si="10"/>
        <v>1977.765</v>
      </c>
      <c r="M34" s="347">
        <f t="shared" si="15"/>
        <v>-0.21855225469153317</v>
      </c>
      <c r="N34" s="343">
        <v>4575.588</v>
      </c>
      <c r="O34" s="344">
        <v>7077.670000000001</v>
      </c>
      <c r="P34" s="345"/>
      <c r="Q34" s="344"/>
      <c r="R34" s="345">
        <f t="shared" si="11"/>
        <v>11653.258000000002</v>
      </c>
      <c r="S34" s="346">
        <f t="shared" si="12"/>
        <v>0.023334569006936767</v>
      </c>
      <c r="T34" s="343">
        <v>4384.090999999999</v>
      </c>
      <c r="U34" s="344">
        <v>7506.551999999999</v>
      </c>
      <c r="V34" s="345">
        <v>0</v>
      </c>
      <c r="W34" s="344">
        <v>0</v>
      </c>
      <c r="X34" s="345">
        <f t="shared" si="13"/>
        <v>11890.642999999998</v>
      </c>
      <c r="Y34" s="348">
        <f t="shared" si="14"/>
        <v>-0.019964017084693975</v>
      </c>
    </row>
    <row r="35" spans="1:25" ht="19.5" customHeight="1">
      <c r="A35" s="349" t="s">
        <v>318</v>
      </c>
      <c r="B35" s="350">
        <v>116.48100000000001</v>
      </c>
      <c r="C35" s="351">
        <v>122.504</v>
      </c>
      <c r="D35" s="352">
        <v>689.462</v>
      </c>
      <c r="E35" s="351">
        <v>0</v>
      </c>
      <c r="F35" s="352">
        <f t="shared" si="8"/>
        <v>928.447</v>
      </c>
      <c r="G35" s="353">
        <f t="shared" si="9"/>
        <v>0.016974022796253003</v>
      </c>
      <c r="H35" s="350">
        <v>153.927</v>
      </c>
      <c r="I35" s="369">
        <v>112.162</v>
      </c>
      <c r="J35" s="352"/>
      <c r="K35" s="351"/>
      <c r="L35" s="352">
        <f t="shared" si="10"/>
        <v>266.089</v>
      </c>
      <c r="M35" s="354">
        <f t="shared" si="15"/>
        <v>2.4892348048961064</v>
      </c>
      <c r="N35" s="350">
        <v>1100.8970000000002</v>
      </c>
      <c r="O35" s="351">
        <v>1083.739</v>
      </c>
      <c r="P35" s="352">
        <v>2184.408</v>
      </c>
      <c r="Q35" s="351"/>
      <c r="R35" s="352">
        <f t="shared" si="11"/>
        <v>4369.044</v>
      </c>
      <c r="S35" s="353">
        <f t="shared" si="12"/>
        <v>0.008748605644219242</v>
      </c>
      <c r="T35" s="350">
        <v>6368.240000000002</v>
      </c>
      <c r="U35" s="351">
        <v>841.5070000000001</v>
      </c>
      <c r="V35" s="352"/>
      <c r="W35" s="351"/>
      <c r="X35" s="352">
        <f t="shared" si="13"/>
        <v>7209.747000000001</v>
      </c>
      <c r="Y35" s="355">
        <f t="shared" si="14"/>
        <v>-0.3940086940637446</v>
      </c>
    </row>
    <row r="36" spans="1:25" ht="19.5" customHeight="1">
      <c r="A36" s="349" t="s">
        <v>393</v>
      </c>
      <c r="B36" s="350">
        <v>838.587</v>
      </c>
      <c r="C36" s="351">
        <v>71.489</v>
      </c>
      <c r="D36" s="352">
        <v>0</v>
      </c>
      <c r="E36" s="351">
        <v>0</v>
      </c>
      <c r="F36" s="352">
        <f t="shared" si="8"/>
        <v>910.076</v>
      </c>
      <c r="G36" s="353">
        <f t="shared" si="9"/>
        <v>0.016638161112398176</v>
      </c>
      <c r="H36" s="350">
        <v>463.333</v>
      </c>
      <c r="I36" s="369">
        <v>72.08</v>
      </c>
      <c r="J36" s="352"/>
      <c r="K36" s="351"/>
      <c r="L36" s="352">
        <f t="shared" si="10"/>
        <v>535.413</v>
      </c>
      <c r="M36" s="354">
        <f t="shared" si="15"/>
        <v>0.6997644808773789</v>
      </c>
      <c r="N36" s="350">
        <v>6296.019</v>
      </c>
      <c r="O36" s="351">
        <v>990.4979999999998</v>
      </c>
      <c r="P36" s="352">
        <v>96.968</v>
      </c>
      <c r="Q36" s="351">
        <v>11.984</v>
      </c>
      <c r="R36" s="352">
        <f t="shared" si="11"/>
        <v>7395.469</v>
      </c>
      <c r="S36" s="353">
        <f t="shared" si="12"/>
        <v>0.014808741188014686</v>
      </c>
      <c r="T36" s="350">
        <v>6658.842</v>
      </c>
      <c r="U36" s="351">
        <v>1214.7199999999998</v>
      </c>
      <c r="V36" s="352">
        <v>610.775</v>
      </c>
      <c r="W36" s="351">
        <v>5.879</v>
      </c>
      <c r="X36" s="352">
        <f t="shared" si="13"/>
        <v>8490.216</v>
      </c>
      <c r="Y36" s="355">
        <f t="shared" si="14"/>
        <v>-0.12894218474535868</v>
      </c>
    </row>
    <row r="37" spans="1:25" ht="19.5" customHeight="1">
      <c r="A37" s="349" t="s">
        <v>315</v>
      </c>
      <c r="B37" s="350">
        <v>61.086999999999996</v>
      </c>
      <c r="C37" s="351">
        <v>390.27000000000004</v>
      </c>
      <c r="D37" s="352">
        <v>0</v>
      </c>
      <c r="E37" s="351">
        <v>0</v>
      </c>
      <c r="F37" s="352">
        <f t="shared" si="8"/>
        <v>451.357</v>
      </c>
      <c r="G37" s="353">
        <f t="shared" si="9"/>
        <v>0.008251783900694781</v>
      </c>
      <c r="H37" s="350">
        <v>109.732</v>
      </c>
      <c r="I37" s="369">
        <v>305.64300000000003</v>
      </c>
      <c r="J37" s="352"/>
      <c r="K37" s="351"/>
      <c r="L37" s="352">
        <f t="shared" si="10"/>
        <v>415.375</v>
      </c>
      <c r="M37" s="354">
        <f t="shared" si="15"/>
        <v>0.0866253385495035</v>
      </c>
      <c r="N37" s="350">
        <v>884.472</v>
      </c>
      <c r="O37" s="351">
        <v>3075.4489999999996</v>
      </c>
      <c r="P37" s="352"/>
      <c r="Q37" s="351"/>
      <c r="R37" s="352">
        <f t="shared" si="11"/>
        <v>3959.9209999999994</v>
      </c>
      <c r="S37" s="353">
        <f t="shared" si="12"/>
        <v>0.00792937475824512</v>
      </c>
      <c r="T37" s="350">
        <v>1117.5449999999998</v>
      </c>
      <c r="U37" s="351">
        <v>2811.255</v>
      </c>
      <c r="V37" s="352"/>
      <c r="W37" s="351"/>
      <c r="X37" s="352">
        <f t="shared" si="13"/>
        <v>3928.8</v>
      </c>
      <c r="Y37" s="355">
        <f t="shared" si="14"/>
        <v>0.007921248218285326</v>
      </c>
    </row>
    <row r="38" spans="1:25" ht="19.5" customHeight="1">
      <c r="A38" s="349" t="s">
        <v>316</v>
      </c>
      <c r="B38" s="350">
        <v>7.356</v>
      </c>
      <c r="C38" s="351">
        <v>283.913</v>
      </c>
      <c r="D38" s="352">
        <v>0</v>
      </c>
      <c r="E38" s="351">
        <v>0</v>
      </c>
      <c r="F38" s="352">
        <f>SUM(B38:E38)</f>
        <v>291.269</v>
      </c>
      <c r="G38" s="353">
        <f>F38/$F$9</f>
        <v>0.0053250284031741354</v>
      </c>
      <c r="H38" s="350">
        <v>15.318999999999999</v>
      </c>
      <c r="I38" s="369">
        <v>246.657</v>
      </c>
      <c r="J38" s="352"/>
      <c r="K38" s="351"/>
      <c r="L38" s="352">
        <f>SUM(H38:K38)</f>
        <v>261.976</v>
      </c>
      <c r="M38" s="354">
        <f>IF(ISERROR(F38/L38-1),"         /0",(F38/L38-1))</f>
        <v>0.1118155861605643</v>
      </c>
      <c r="N38" s="350">
        <v>130.401</v>
      </c>
      <c r="O38" s="351">
        <v>2269.3289999999997</v>
      </c>
      <c r="P38" s="352"/>
      <c r="Q38" s="351"/>
      <c r="R38" s="352">
        <f>SUM(N38:Q38)</f>
        <v>2399.7299999999996</v>
      </c>
      <c r="S38" s="353">
        <f>R38/$R$9</f>
        <v>0.004805236894524806</v>
      </c>
      <c r="T38" s="350">
        <v>127.749</v>
      </c>
      <c r="U38" s="351">
        <v>2142.204</v>
      </c>
      <c r="V38" s="352"/>
      <c r="W38" s="351"/>
      <c r="X38" s="352">
        <f>SUM(T38:W38)</f>
        <v>2269.953</v>
      </c>
      <c r="Y38" s="355">
        <f>IF(ISERROR(R38/X38-1),"         /0",IF(R38/X38&gt;5,"  *  ",(R38/X38-1)))</f>
        <v>0.0571716683120751</v>
      </c>
    </row>
    <row r="39" spans="1:25" ht="19.5" customHeight="1">
      <c r="A39" s="349" t="s">
        <v>313</v>
      </c>
      <c r="B39" s="350">
        <v>13.714</v>
      </c>
      <c r="C39" s="351">
        <v>225.112</v>
      </c>
      <c r="D39" s="352">
        <v>0</v>
      </c>
      <c r="E39" s="351">
        <v>0</v>
      </c>
      <c r="F39" s="352">
        <f>SUM(B39:E39)</f>
        <v>238.826</v>
      </c>
      <c r="G39" s="353">
        <f>F39/$F$9</f>
        <v>0.004366256736612773</v>
      </c>
      <c r="H39" s="350">
        <v>25.757</v>
      </c>
      <c r="I39" s="369">
        <v>237.495</v>
      </c>
      <c r="J39" s="352"/>
      <c r="K39" s="351"/>
      <c r="L39" s="352">
        <f>SUM(H39:K39)</f>
        <v>263.252</v>
      </c>
      <c r="M39" s="354">
        <f>IF(ISERROR(F39/L39-1),"         /0",(F39/L39-1))</f>
        <v>-0.09278561986233724</v>
      </c>
      <c r="N39" s="350">
        <v>170.86</v>
      </c>
      <c r="O39" s="351">
        <v>1866.399</v>
      </c>
      <c r="P39" s="352"/>
      <c r="Q39" s="351"/>
      <c r="R39" s="352">
        <f>SUM(N39:Q39)</f>
        <v>2037.259</v>
      </c>
      <c r="S39" s="353">
        <f>R39/$R$9</f>
        <v>0.0040794223143864996</v>
      </c>
      <c r="T39" s="350">
        <v>234.893</v>
      </c>
      <c r="U39" s="351">
        <v>1992.406</v>
      </c>
      <c r="V39" s="352"/>
      <c r="W39" s="351"/>
      <c r="X39" s="352">
        <f>SUM(T39:W39)</f>
        <v>2227.299</v>
      </c>
      <c r="Y39" s="355">
        <f>IF(ISERROR(R39/X39-1),"         /0",IF(R39/X39&gt;5,"  *  ",(R39/X39-1)))</f>
        <v>-0.08532307516862347</v>
      </c>
    </row>
    <row r="40" spans="1:25" ht="19.5" customHeight="1">
      <c r="A40" s="349" t="s">
        <v>314</v>
      </c>
      <c r="B40" s="350">
        <v>21.104999999999997</v>
      </c>
      <c r="C40" s="351">
        <v>132.537</v>
      </c>
      <c r="D40" s="352">
        <v>0</v>
      </c>
      <c r="E40" s="351">
        <v>0</v>
      </c>
      <c r="F40" s="352">
        <f t="shared" si="8"/>
        <v>153.642</v>
      </c>
      <c r="G40" s="353">
        <f t="shared" si="9"/>
        <v>0.00280890865117977</v>
      </c>
      <c r="H40" s="350">
        <v>31.213</v>
      </c>
      <c r="I40" s="369">
        <v>127.968</v>
      </c>
      <c r="J40" s="352"/>
      <c r="K40" s="351"/>
      <c r="L40" s="352">
        <f t="shared" si="10"/>
        <v>159.181</v>
      </c>
      <c r="M40" s="354">
        <f t="shared" si="15"/>
        <v>-0.0347968664601932</v>
      </c>
      <c r="N40" s="350">
        <v>141.555</v>
      </c>
      <c r="O40" s="351">
        <v>627.1519999999999</v>
      </c>
      <c r="P40" s="352">
        <v>0</v>
      </c>
      <c r="Q40" s="351"/>
      <c r="R40" s="352">
        <f t="shared" si="11"/>
        <v>768.7069999999999</v>
      </c>
      <c r="S40" s="353">
        <f t="shared" si="12"/>
        <v>0.0015392645162078569</v>
      </c>
      <c r="T40" s="350">
        <v>94.971</v>
      </c>
      <c r="U40" s="351">
        <v>489.216</v>
      </c>
      <c r="V40" s="352"/>
      <c r="W40" s="351"/>
      <c r="X40" s="352">
        <f t="shared" si="13"/>
        <v>584.187</v>
      </c>
      <c r="Y40" s="355">
        <f t="shared" si="14"/>
        <v>0.3158577647225971</v>
      </c>
    </row>
    <row r="41" spans="1:25" ht="19.5" customHeight="1">
      <c r="A41" s="349" t="s">
        <v>317</v>
      </c>
      <c r="B41" s="350">
        <v>25.544000000000004</v>
      </c>
      <c r="C41" s="351">
        <v>90.855</v>
      </c>
      <c r="D41" s="352">
        <v>0</v>
      </c>
      <c r="E41" s="351">
        <v>0</v>
      </c>
      <c r="F41" s="352">
        <f t="shared" si="8"/>
        <v>116.399</v>
      </c>
      <c r="G41" s="353">
        <f t="shared" si="9"/>
        <v>0.002128025917969527</v>
      </c>
      <c r="H41" s="350">
        <v>23.497</v>
      </c>
      <c r="I41" s="369">
        <v>113.422</v>
      </c>
      <c r="J41" s="352"/>
      <c r="K41" s="351"/>
      <c r="L41" s="352">
        <f t="shared" si="10"/>
        <v>136.91899999999998</v>
      </c>
      <c r="M41" s="354" t="s">
        <v>45</v>
      </c>
      <c r="N41" s="350">
        <v>201.005</v>
      </c>
      <c r="O41" s="351">
        <v>948.0530000000001</v>
      </c>
      <c r="P41" s="352">
        <v>0</v>
      </c>
      <c r="Q41" s="351"/>
      <c r="R41" s="352">
        <f t="shared" si="11"/>
        <v>1149.058</v>
      </c>
      <c r="S41" s="353">
        <f t="shared" si="12"/>
        <v>0.0023008821390526793</v>
      </c>
      <c r="T41" s="350">
        <v>140.78799999999998</v>
      </c>
      <c r="U41" s="351">
        <v>782.366</v>
      </c>
      <c r="V41" s="352"/>
      <c r="W41" s="351"/>
      <c r="X41" s="352">
        <f t="shared" si="13"/>
        <v>923.154</v>
      </c>
      <c r="Y41" s="355">
        <f t="shared" si="14"/>
        <v>0.24470890014017166</v>
      </c>
    </row>
    <row r="42" spans="1:25" ht="19.5" customHeight="1" thickBot="1">
      <c r="A42" s="349" t="s">
        <v>273</v>
      </c>
      <c r="B42" s="350">
        <v>185.407</v>
      </c>
      <c r="C42" s="351">
        <v>246.552</v>
      </c>
      <c r="D42" s="352">
        <v>0</v>
      </c>
      <c r="E42" s="351">
        <v>703.84</v>
      </c>
      <c r="F42" s="352">
        <f t="shared" si="8"/>
        <v>1135.799</v>
      </c>
      <c r="G42" s="353">
        <f t="shared" si="9"/>
        <v>0.020764866619162284</v>
      </c>
      <c r="H42" s="350">
        <v>67.98299999999999</v>
      </c>
      <c r="I42" s="369">
        <v>50.915</v>
      </c>
      <c r="J42" s="352"/>
      <c r="K42" s="351"/>
      <c r="L42" s="352">
        <f t="shared" si="10"/>
        <v>118.898</v>
      </c>
      <c r="M42" s="354" t="s">
        <v>45</v>
      </c>
      <c r="N42" s="350">
        <v>666.6359999999999</v>
      </c>
      <c r="O42" s="351">
        <v>1529.9119999999998</v>
      </c>
      <c r="P42" s="352">
        <v>0.5</v>
      </c>
      <c r="Q42" s="351">
        <v>2068.9080000000004</v>
      </c>
      <c r="R42" s="352">
        <f t="shared" si="11"/>
        <v>4265.956</v>
      </c>
      <c r="S42" s="353">
        <f t="shared" si="12"/>
        <v>0.008542181479424546</v>
      </c>
      <c r="T42" s="350">
        <v>3841.1540000000005</v>
      </c>
      <c r="U42" s="351">
        <v>455.46899999999994</v>
      </c>
      <c r="V42" s="352">
        <v>0</v>
      </c>
      <c r="W42" s="351">
        <v>0.3</v>
      </c>
      <c r="X42" s="352">
        <f t="shared" si="13"/>
        <v>4296.923000000001</v>
      </c>
      <c r="Y42" s="355">
        <f t="shared" si="14"/>
        <v>-0.007206784948206035</v>
      </c>
    </row>
    <row r="43" spans="1:25" s="145" customFormat="1" ht="19.5" customHeight="1">
      <c r="A43" s="152" t="s">
        <v>53</v>
      </c>
      <c r="B43" s="149">
        <f>SUM(B44:B53)</f>
        <v>3186.9990000000003</v>
      </c>
      <c r="C43" s="148">
        <f>SUM(C44:C53)</f>
        <v>2241.202</v>
      </c>
      <c r="D43" s="147">
        <f>SUM(D44:D53)</f>
        <v>203.82</v>
      </c>
      <c r="E43" s="148">
        <f>SUM(E44:E53)</f>
        <v>238.122</v>
      </c>
      <c r="F43" s="147">
        <f t="shared" si="8"/>
        <v>5870.143000000001</v>
      </c>
      <c r="G43" s="150">
        <f t="shared" si="9"/>
        <v>0.10731893269003509</v>
      </c>
      <c r="H43" s="149">
        <f>SUM(H44:H53)</f>
        <v>3365.066</v>
      </c>
      <c r="I43" s="148">
        <f>SUM(I44:I53)</f>
        <v>2664.0930000000003</v>
      </c>
      <c r="J43" s="147">
        <f>SUM(J44:J53)</f>
        <v>21.732</v>
      </c>
      <c r="K43" s="148">
        <f>SUM(K44:K53)</f>
        <v>67.856</v>
      </c>
      <c r="L43" s="147">
        <f t="shared" si="10"/>
        <v>6118.746999999999</v>
      </c>
      <c r="M43" s="151">
        <f aca="true" t="shared" si="16" ref="M43:M59">IF(ISERROR(F43/L43-1),"         /0",(F43/L43-1))</f>
        <v>-0.040629887132120124</v>
      </c>
      <c r="N43" s="149">
        <f>SUM(N44:N53)</f>
        <v>28246.205</v>
      </c>
      <c r="O43" s="148">
        <f>SUM(O44:O53)</f>
        <v>18417.545</v>
      </c>
      <c r="P43" s="147">
        <f>SUM(P44:P53)</f>
        <v>2561.198</v>
      </c>
      <c r="Q43" s="148">
        <f>SUM(Q44:Q53)</f>
        <v>2147.23</v>
      </c>
      <c r="R43" s="147">
        <f t="shared" si="11"/>
        <v>51372.178</v>
      </c>
      <c r="S43" s="150">
        <f t="shared" si="12"/>
        <v>0.10286802476849295</v>
      </c>
      <c r="T43" s="149">
        <f>SUM(T44:T53)</f>
        <v>27942.66</v>
      </c>
      <c r="U43" s="148">
        <f>SUM(U44:U53)</f>
        <v>20694.261999999995</v>
      </c>
      <c r="V43" s="147">
        <f>SUM(V44:V53)</f>
        <v>627.0049999999997</v>
      </c>
      <c r="W43" s="148">
        <f>SUM(W44:W53)</f>
        <v>1189.1599999999999</v>
      </c>
      <c r="X43" s="147">
        <f t="shared" si="13"/>
        <v>50453.086999999985</v>
      </c>
      <c r="Y43" s="146">
        <f t="shared" si="14"/>
        <v>0.018216744596817547</v>
      </c>
    </row>
    <row r="44" spans="1:25" s="137" customFormat="1" ht="19.5" customHeight="1">
      <c r="A44" s="342" t="s">
        <v>326</v>
      </c>
      <c r="B44" s="343">
        <v>1831.254</v>
      </c>
      <c r="C44" s="344">
        <v>1323.9279999999999</v>
      </c>
      <c r="D44" s="345">
        <v>0</v>
      </c>
      <c r="E44" s="344">
        <v>86.702</v>
      </c>
      <c r="F44" s="345">
        <f t="shared" si="8"/>
        <v>3241.884</v>
      </c>
      <c r="G44" s="346">
        <f t="shared" si="9"/>
        <v>0.05926866360579319</v>
      </c>
      <c r="H44" s="343">
        <v>1787.884</v>
      </c>
      <c r="I44" s="344">
        <v>1397.567</v>
      </c>
      <c r="J44" s="345">
        <v>21.282</v>
      </c>
      <c r="K44" s="344">
        <v>47.603</v>
      </c>
      <c r="L44" s="345">
        <f t="shared" si="10"/>
        <v>3254.3360000000002</v>
      </c>
      <c r="M44" s="347">
        <f t="shared" si="16"/>
        <v>-0.003826279769513774</v>
      </c>
      <c r="N44" s="343">
        <v>16479.438</v>
      </c>
      <c r="O44" s="344">
        <v>11349.234999999999</v>
      </c>
      <c r="P44" s="345">
        <v>16.34</v>
      </c>
      <c r="Q44" s="344">
        <v>163.631</v>
      </c>
      <c r="R44" s="345">
        <f t="shared" si="11"/>
        <v>28008.643999999997</v>
      </c>
      <c r="S44" s="346">
        <f t="shared" si="12"/>
        <v>0.056084713494605996</v>
      </c>
      <c r="T44" s="363">
        <v>14940.875000000002</v>
      </c>
      <c r="U44" s="344">
        <v>12862.675999999996</v>
      </c>
      <c r="V44" s="345">
        <v>621.8069999999998</v>
      </c>
      <c r="W44" s="344">
        <v>1002.458</v>
      </c>
      <c r="X44" s="345">
        <f t="shared" si="13"/>
        <v>29427.816</v>
      </c>
      <c r="Y44" s="348">
        <f t="shared" si="14"/>
        <v>-0.048225529206788686</v>
      </c>
    </row>
    <row r="45" spans="1:25" s="137" customFormat="1" ht="19.5" customHeight="1">
      <c r="A45" s="349" t="s">
        <v>327</v>
      </c>
      <c r="B45" s="350">
        <v>680.971</v>
      </c>
      <c r="C45" s="351">
        <v>429.66</v>
      </c>
      <c r="D45" s="352">
        <v>203.82</v>
      </c>
      <c r="E45" s="351">
        <v>146.066</v>
      </c>
      <c r="F45" s="352">
        <f t="shared" si="8"/>
        <v>1460.517</v>
      </c>
      <c r="G45" s="353">
        <f t="shared" si="9"/>
        <v>0.02670141521520889</v>
      </c>
      <c r="H45" s="350">
        <v>866.286</v>
      </c>
      <c r="I45" s="351">
        <v>767.047</v>
      </c>
      <c r="J45" s="352"/>
      <c r="K45" s="351"/>
      <c r="L45" s="352">
        <f t="shared" si="10"/>
        <v>1633.333</v>
      </c>
      <c r="M45" s="354">
        <f t="shared" si="16"/>
        <v>-0.10580573587872166</v>
      </c>
      <c r="N45" s="350">
        <v>5450.918000000001</v>
      </c>
      <c r="O45" s="351">
        <v>3322.4580000000005</v>
      </c>
      <c r="P45" s="352">
        <v>2297.426</v>
      </c>
      <c r="Q45" s="351">
        <v>1862.8400000000001</v>
      </c>
      <c r="R45" s="352">
        <f t="shared" si="11"/>
        <v>12933.642</v>
      </c>
      <c r="S45" s="353">
        <f t="shared" si="12"/>
        <v>0.025898419288409785</v>
      </c>
      <c r="T45" s="364">
        <v>6951.609999999999</v>
      </c>
      <c r="U45" s="351">
        <v>5118.960999999999</v>
      </c>
      <c r="V45" s="352">
        <v>0</v>
      </c>
      <c r="W45" s="351">
        <v>0</v>
      </c>
      <c r="X45" s="352">
        <f t="shared" si="13"/>
        <v>12070.570999999998</v>
      </c>
      <c r="Y45" s="355">
        <f t="shared" si="14"/>
        <v>0.0715020855268571</v>
      </c>
    </row>
    <row r="46" spans="1:25" s="137" customFormat="1" ht="19.5" customHeight="1">
      <c r="A46" s="349" t="s">
        <v>328</v>
      </c>
      <c r="B46" s="350">
        <v>192.61700000000002</v>
      </c>
      <c r="C46" s="351">
        <v>120.559</v>
      </c>
      <c r="D46" s="352">
        <v>0</v>
      </c>
      <c r="E46" s="351">
        <v>0</v>
      </c>
      <c r="F46" s="352">
        <f>SUM(B46:E46)</f>
        <v>313.17600000000004</v>
      </c>
      <c r="G46" s="353">
        <f>F46/$F$9</f>
        <v>0.005725535828366435</v>
      </c>
      <c r="H46" s="350">
        <v>212.871</v>
      </c>
      <c r="I46" s="351">
        <v>155.828</v>
      </c>
      <c r="J46" s="352"/>
      <c r="K46" s="351">
        <v>0</v>
      </c>
      <c r="L46" s="352">
        <f>SUM(H46:K46)</f>
        <v>368.699</v>
      </c>
      <c r="M46" s="354">
        <f>IF(ISERROR(F46/L46-1),"         /0",(F46/L46-1))</f>
        <v>-0.1505916750520071</v>
      </c>
      <c r="N46" s="350">
        <v>1372.5310000000002</v>
      </c>
      <c r="O46" s="351">
        <v>1102.3400000000001</v>
      </c>
      <c r="P46" s="352">
        <v>59.5</v>
      </c>
      <c r="Q46" s="351">
        <v>0</v>
      </c>
      <c r="R46" s="352">
        <f>SUM(N46:Q46)</f>
        <v>2534.371</v>
      </c>
      <c r="S46" s="353">
        <f>R46/$R$9</f>
        <v>0.005074843017178487</v>
      </c>
      <c r="T46" s="364">
        <v>1728.6619999999998</v>
      </c>
      <c r="U46" s="351">
        <v>1114.5299999999997</v>
      </c>
      <c r="V46" s="352">
        <v>0</v>
      </c>
      <c r="W46" s="351">
        <v>42.331</v>
      </c>
      <c r="X46" s="352">
        <f>SUM(T46:W46)</f>
        <v>2885.5229999999997</v>
      </c>
      <c r="Y46" s="355">
        <f>IF(ISERROR(R46/X46-1),"         /0",IF(R46/X46&gt;5,"  *  ",(R46/X46-1)))</f>
        <v>-0.12169440340624549</v>
      </c>
    </row>
    <row r="47" spans="1:25" s="137" customFormat="1" ht="19.5" customHeight="1">
      <c r="A47" s="349" t="s">
        <v>338</v>
      </c>
      <c r="B47" s="350">
        <v>14.85</v>
      </c>
      <c r="C47" s="351">
        <v>147.957</v>
      </c>
      <c r="D47" s="352">
        <v>0</v>
      </c>
      <c r="E47" s="351">
        <v>0</v>
      </c>
      <c r="F47" s="352">
        <f>SUM(B47:E47)</f>
        <v>162.807</v>
      </c>
      <c r="G47" s="353">
        <f>F47/$F$9</f>
        <v>0.0029764647086904933</v>
      </c>
      <c r="H47" s="350">
        <v>14.714</v>
      </c>
      <c r="I47" s="351">
        <v>0.757</v>
      </c>
      <c r="J47" s="352"/>
      <c r="K47" s="351"/>
      <c r="L47" s="352">
        <f>SUM(H47:K47)</f>
        <v>15.471</v>
      </c>
      <c r="M47" s="354">
        <f>IF(ISERROR(F47/L47-1),"         /0",(F47/L47-1))</f>
        <v>9.523366298235407</v>
      </c>
      <c r="N47" s="350">
        <v>194.60399999999998</v>
      </c>
      <c r="O47" s="351">
        <v>299.674</v>
      </c>
      <c r="P47" s="352"/>
      <c r="Q47" s="351"/>
      <c r="R47" s="352">
        <f>SUM(N47:Q47)</f>
        <v>494.27799999999996</v>
      </c>
      <c r="S47" s="353">
        <f>R47/$R$9</f>
        <v>0.0009897458804748586</v>
      </c>
      <c r="T47" s="364">
        <v>313.6670000000001</v>
      </c>
      <c r="U47" s="351">
        <v>112.023</v>
      </c>
      <c r="V47" s="352">
        <v>0</v>
      </c>
      <c r="W47" s="351">
        <v>0</v>
      </c>
      <c r="X47" s="352">
        <f>SUM(T47:W47)</f>
        <v>425.69000000000005</v>
      </c>
      <c r="Y47" s="355">
        <f>IF(ISERROR(R47/X47-1),"         /0",IF(R47/X47&gt;5,"  *  ",(R47/X47-1)))</f>
        <v>0.1611219431981017</v>
      </c>
    </row>
    <row r="48" spans="1:25" s="137" customFormat="1" ht="19.5" customHeight="1">
      <c r="A48" s="349" t="s">
        <v>333</v>
      </c>
      <c r="B48" s="350">
        <v>111.581</v>
      </c>
      <c r="C48" s="351">
        <v>46.376</v>
      </c>
      <c r="D48" s="352">
        <v>0</v>
      </c>
      <c r="E48" s="351">
        <v>0</v>
      </c>
      <c r="F48" s="352">
        <f>SUM(B48:E48)</f>
        <v>157.957</v>
      </c>
      <c r="G48" s="353">
        <f>F48/$F$9</f>
        <v>0.0028877962003514856</v>
      </c>
      <c r="H48" s="350">
        <v>26.571</v>
      </c>
      <c r="I48" s="351">
        <v>11.686</v>
      </c>
      <c r="J48" s="352">
        <v>0</v>
      </c>
      <c r="K48" s="351"/>
      <c r="L48" s="352">
        <f>SUM(H48:K48)</f>
        <v>38.257000000000005</v>
      </c>
      <c r="M48" s="354">
        <f t="shared" si="16"/>
        <v>3.128839166688448</v>
      </c>
      <c r="N48" s="350">
        <v>505.52600000000007</v>
      </c>
      <c r="O48" s="351">
        <v>175.49800000000002</v>
      </c>
      <c r="P48" s="352">
        <v>0</v>
      </c>
      <c r="Q48" s="351"/>
      <c r="R48" s="352">
        <f>SUM(N48:Q48)</f>
        <v>681.0240000000001</v>
      </c>
      <c r="S48" s="353">
        <f>R48/$R$9</f>
        <v>0.0013636874360269124</v>
      </c>
      <c r="T48" s="364">
        <v>214.89000000000001</v>
      </c>
      <c r="U48" s="351">
        <v>59.82999999999999</v>
      </c>
      <c r="V48" s="352">
        <v>0</v>
      </c>
      <c r="W48" s="351">
        <v>0</v>
      </c>
      <c r="X48" s="352">
        <f>SUM(T48:W48)</f>
        <v>274.72</v>
      </c>
      <c r="Y48" s="355">
        <f>IF(ISERROR(R48/X48-1),"         /0",IF(R48/X48&gt;5,"  *  ",(R48/X48-1)))</f>
        <v>1.4789749563191616</v>
      </c>
    </row>
    <row r="49" spans="1:25" s="137" customFormat="1" ht="19.5" customHeight="1">
      <c r="A49" s="349" t="s">
        <v>335</v>
      </c>
      <c r="B49" s="350">
        <v>86.934</v>
      </c>
      <c r="C49" s="351">
        <v>20.503</v>
      </c>
      <c r="D49" s="352">
        <v>0</v>
      </c>
      <c r="E49" s="351">
        <v>0</v>
      </c>
      <c r="F49" s="352">
        <f>SUM(B49:E49)</f>
        <v>107.437</v>
      </c>
      <c r="G49" s="353">
        <f>F49/$F$9</f>
        <v>0.0019641811402923742</v>
      </c>
      <c r="H49" s="350">
        <v>82.687</v>
      </c>
      <c r="I49" s="351">
        <v>25.655</v>
      </c>
      <c r="J49" s="352"/>
      <c r="K49" s="351"/>
      <c r="L49" s="352">
        <f>SUM(H49:K49)</f>
        <v>108.342</v>
      </c>
      <c r="M49" s="354">
        <f>IF(ISERROR(F49/L49-1),"         /0",(F49/L49-1))</f>
        <v>-0.008353177899614206</v>
      </c>
      <c r="N49" s="350">
        <v>904.8409999999999</v>
      </c>
      <c r="O49" s="351">
        <v>319.153</v>
      </c>
      <c r="P49" s="352"/>
      <c r="Q49" s="351">
        <v>0</v>
      </c>
      <c r="R49" s="352">
        <f>SUM(N49:Q49)</f>
        <v>1223.994</v>
      </c>
      <c r="S49" s="353">
        <f>R49/$R$9</f>
        <v>0.0024509345332504057</v>
      </c>
      <c r="T49" s="364">
        <v>818.959</v>
      </c>
      <c r="U49" s="351">
        <v>330.96200000000005</v>
      </c>
      <c r="V49" s="352"/>
      <c r="W49" s="351">
        <v>0</v>
      </c>
      <c r="X49" s="352">
        <f>SUM(T49:W49)</f>
        <v>1149.921</v>
      </c>
      <c r="Y49" s="355">
        <f>IF(ISERROR(R49/X49-1),"         /0",IF(R49/X49&gt;5,"  *  ",(R49/X49-1)))</f>
        <v>0.06441572942836937</v>
      </c>
    </row>
    <row r="50" spans="1:25" s="137" customFormat="1" ht="19.5" customHeight="1">
      <c r="A50" s="349" t="s">
        <v>330</v>
      </c>
      <c r="B50" s="350">
        <v>74.339</v>
      </c>
      <c r="C50" s="351">
        <v>20.554</v>
      </c>
      <c r="D50" s="352">
        <v>0</v>
      </c>
      <c r="E50" s="351">
        <v>0</v>
      </c>
      <c r="F50" s="352">
        <f>SUM(B50:E50)</f>
        <v>94.893</v>
      </c>
      <c r="G50" s="353">
        <f>F50/$F$9</f>
        <v>0.0017348496416110303</v>
      </c>
      <c r="H50" s="350">
        <v>137.792</v>
      </c>
      <c r="I50" s="351">
        <v>18.91</v>
      </c>
      <c r="J50" s="352">
        <v>0</v>
      </c>
      <c r="K50" s="351">
        <v>0</v>
      </c>
      <c r="L50" s="352">
        <f>SUM(H50:K50)</f>
        <v>156.702</v>
      </c>
      <c r="M50" s="354">
        <f>IF(ISERROR(F50/L50-1),"         /0",(F50/L50-1))</f>
        <v>-0.3944365738790826</v>
      </c>
      <c r="N50" s="350">
        <v>904.23</v>
      </c>
      <c r="O50" s="351">
        <v>226.82200000000003</v>
      </c>
      <c r="P50" s="352">
        <v>2</v>
      </c>
      <c r="Q50" s="351">
        <v>0</v>
      </c>
      <c r="R50" s="352">
        <f>SUM(N50:Q50)</f>
        <v>1133.0520000000001</v>
      </c>
      <c r="S50" s="353">
        <f>R50/$R$9</f>
        <v>0.0022688316076454945</v>
      </c>
      <c r="T50" s="364">
        <v>938.501</v>
      </c>
      <c r="U50" s="351">
        <v>146.245</v>
      </c>
      <c r="V50" s="352">
        <v>0.18</v>
      </c>
      <c r="W50" s="351">
        <v>0</v>
      </c>
      <c r="X50" s="352">
        <f>SUM(T50:W50)</f>
        <v>1084.9260000000002</v>
      </c>
      <c r="Y50" s="355">
        <f>IF(ISERROR(R50/X50-1),"         /0",IF(R50/X50&gt;5,"  *  ",(R50/X50-1)))</f>
        <v>0.04435878576050345</v>
      </c>
    </row>
    <row r="51" spans="1:25" s="137" customFormat="1" ht="19.5" customHeight="1">
      <c r="A51" s="349" t="s">
        <v>332</v>
      </c>
      <c r="B51" s="350">
        <v>71.855</v>
      </c>
      <c r="C51" s="351">
        <v>9.141</v>
      </c>
      <c r="D51" s="352">
        <v>0</v>
      </c>
      <c r="E51" s="351">
        <v>0</v>
      </c>
      <c r="F51" s="352">
        <f t="shared" si="8"/>
        <v>80.99600000000001</v>
      </c>
      <c r="G51" s="353">
        <f t="shared" si="9"/>
        <v>0.0014807823714281035</v>
      </c>
      <c r="H51" s="350">
        <v>51.405</v>
      </c>
      <c r="I51" s="351">
        <v>112.416</v>
      </c>
      <c r="J51" s="352"/>
      <c r="K51" s="351"/>
      <c r="L51" s="352">
        <f t="shared" si="10"/>
        <v>163.821</v>
      </c>
      <c r="M51" s="354">
        <f t="shared" si="16"/>
        <v>-0.5055823124019508</v>
      </c>
      <c r="N51" s="350">
        <v>641.5070000000001</v>
      </c>
      <c r="O51" s="351">
        <v>262.13000000000005</v>
      </c>
      <c r="P51" s="352">
        <v>0</v>
      </c>
      <c r="Q51" s="351">
        <v>0</v>
      </c>
      <c r="R51" s="352">
        <f t="shared" si="11"/>
        <v>903.6370000000002</v>
      </c>
      <c r="S51" s="353">
        <f t="shared" si="12"/>
        <v>0.001809449334574187</v>
      </c>
      <c r="T51" s="364">
        <v>554.055</v>
      </c>
      <c r="U51" s="351">
        <v>364.294</v>
      </c>
      <c r="V51" s="352">
        <v>0.3</v>
      </c>
      <c r="W51" s="351">
        <v>0</v>
      </c>
      <c r="X51" s="352">
        <f t="shared" si="13"/>
        <v>918.6489999999999</v>
      </c>
      <c r="Y51" s="355">
        <f t="shared" si="14"/>
        <v>-0.016341388277785862</v>
      </c>
    </row>
    <row r="52" spans="1:25" s="137" customFormat="1" ht="19.5" customHeight="1">
      <c r="A52" s="349" t="s">
        <v>340</v>
      </c>
      <c r="B52" s="350">
        <v>38.279</v>
      </c>
      <c r="C52" s="351">
        <v>1.388</v>
      </c>
      <c r="D52" s="352">
        <v>0</v>
      </c>
      <c r="E52" s="351">
        <v>0</v>
      </c>
      <c r="F52" s="352">
        <f t="shared" si="8"/>
        <v>39.667</v>
      </c>
      <c r="G52" s="353">
        <f t="shared" si="9"/>
        <v>0.0007251987052130794</v>
      </c>
      <c r="H52" s="350">
        <v>36.087</v>
      </c>
      <c r="I52" s="351">
        <v>2.763</v>
      </c>
      <c r="J52" s="352"/>
      <c r="K52" s="351"/>
      <c r="L52" s="352">
        <f t="shared" si="10"/>
        <v>38.85</v>
      </c>
      <c r="M52" s="354">
        <f t="shared" si="16"/>
        <v>0.02102960102960094</v>
      </c>
      <c r="N52" s="350">
        <v>459.81600000000003</v>
      </c>
      <c r="O52" s="351">
        <v>37.196000000000005</v>
      </c>
      <c r="P52" s="352">
        <v>12.6</v>
      </c>
      <c r="Q52" s="351">
        <v>4.35</v>
      </c>
      <c r="R52" s="352">
        <f t="shared" si="11"/>
        <v>513.9620000000001</v>
      </c>
      <c r="S52" s="353">
        <f t="shared" si="12"/>
        <v>0.001029161265968988</v>
      </c>
      <c r="T52" s="364">
        <v>390.681</v>
      </c>
      <c r="U52" s="351">
        <v>46.711999999999996</v>
      </c>
      <c r="V52" s="352"/>
      <c r="W52" s="351"/>
      <c r="X52" s="352">
        <f t="shared" si="13"/>
        <v>437.393</v>
      </c>
      <c r="Y52" s="355">
        <f t="shared" si="14"/>
        <v>0.17505767124759686</v>
      </c>
    </row>
    <row r="53" spans="1:25" s="137" customFormat="1" ht="19.5" customHeight="1" thickBot="1">
      <c r="A53" s="356" t="s">
        <v>273</v>
      </c>
      <c r="B53" s="357">
        <v>84.319</v>
      </c>
      <c r="C53" s="358">
        <v>121.13600000000001</v>
      </c>
      <c r="D53" s="359">
        <v>0</v>
      </c>
      <c r="E53" s="358">
        <v>5.354</v>
      </c>
      <c r="F53" s="359">
        <f t="shared" si="8"/>
        <v>210.80900000000003</v>
      </c>
      <c r="G53" s="360">
        <f t="shared" si="9"/>
        <v>0.0038540452730799926</v>
      </c>
      <c r="H53" s="357">
        <v>148.76899999999998</v>
      </c>
      <c r="I53" s="358">
        <v>171.464</v>
      </c>
      <c r="J53" s="359">
        <v>0.44999999999999996</v>
      </c>
      <c r="K53" s="358">
        <v>20.253</v>
      </c>
      <c r="L53" s="359">
        <f t="shared" si="10"/>
        <v>340.9359999999999</v>
      </c>
      <c r="M53" s="361">
        <f t="shared" si="16"/>
        <v>-0.3816757397282772</v>
      </c>
      <c r="N53" s="357">
        <v>1332.7940000000003</v>
      </c>
      <c r="O53" s="358">
        <v>1323.0389999999995</v>
      </c>
      <c r="P53" s="359">
        <v>173.33199999999997</v>
      </c>
      <c r="Q53" s="358">
        <v>116.409</v>
      </c>
      <c r="R53" s="359">
        <f t="shared" si="11"/>
        <v>2945.5739999999996</v>
      </c>
      <c r="S53" s="360">
        <f t="shared" si="12"/>
        <v>0.005898238910357837</v>
      </c>
      <c r="T53" s="365">
        <v>1090.76</v>
      </c>
      <c r="U53" s="358">
        <v>538.029</v>
      </c>
      <c r="V53" s="359">
        <v>4.718</v>
      </c>
      <c r="W53" s="358">
        <v>144.37099999999998</v>
      </c>
      <c r="X53" s="359">
        <f t="shared" si="13"/>
        <v>1777.8780000000002</v>
      </c>
      <c r="Y53" s="362">
        <f t="shared" si="14"/>
        <v>0.6567919733525018</v>
      </c>
    </row>
    <row r="54" spans="1:25" s="145" customFormat="1" ht="19.5" customHeight="1">
      <c r="A54" s="152" t="s">
        <v>52</v>
      </c>
      <c r="B54" s="149">
        <f>SUM(B55:B58)</f>
        <v>203.096</v>
      </c>
      <c r="C54" s="148">
        <f>SUM(C55:C58)</f>
        <v>50.678999999999995</v>
      </c>
      <c r="D54" s="147">
        <f>SUM(D55:D58)</f>
        <v>54.823</v>
      </c>
      <c r="E54" s="148">
        <f>SUM(E55:E58)</f>
        <v>16.38</v>
      </c>
      <c r="F54" s="147">
        <f t="shared" si="8"/>
        <v>324.978</v>
      </c>
      <c r="G54" s="150">
        <f t="shared" si="9"/>
        <v>0.005941301959380243</v>
      </c>
      <c r="H54" s="149">
        <f>SUM(H55:H58)</f>
        <v>353.687</v>
      </c>
      <c r="I54" s="148">
        <f>SUM(I55:I58)</f>
        <v>28.147000000000002</v>
      </c>
      <c r="J54" s="147">
        <f>SUM(J55:J58)</f>
        <v>0</v>
      </c>
      <c r="K54" s="148">
        <f>SUM(K55:K58)</f>
        <v>0</v>
      </c>
      <c r="L54" s="147">
        <f t="shared" si="10"/>
        <v>381.834</v>
      </c>
      <c r="M54" s="151">
        <f t="shared" si="16"/>
        <v>-0.14890240261474885</v>
      </c>
      <c r="N54" s="149">
        <f>SUM(N55:N58)</f>
        <v>1236.2119999999998</v>
      </c>
      <c r="O54" s="148">
        <f>SUM(O55:O58)</f>
        <v>301.82699999999994</v>
      </c>
      <c r="P54" s="147">
        <f>SUM(P55:P58)</f>
        <v>500.558</v>
      </c>
      <c r="Q54" s="148">
        <f>SUM(Q55:Q58)</f>
        <v>205.04200000000003</v>
      </c>
      <c r="R54" s="147">
        <f t="shared" si="11"/>
        <v>2243.6389999999997</v>
      </c>
      <c r="S54" s="150">
        <f t="shared" si="12"/>
        <v>0.00449267913506717</v>
      </c>
      <c r="T54" s="149">
        <f>SUM(T55:T58)</f>
        <v>2955.206</v>
      </c>
      <c r="U54" s="148">
        <f>SUM(U55:U58)</f>
        <v>597.761</v>
      </c>
      <c r="V54" s="147">
        <f>SUM(V55:V58)</f>
        <v>88.472</v>
      </c>
      <c r="W54" s="148">
        <f>SUM(W55:W58)</f>
        <v>138.134</v>
      </c>
      <c r="X54" s="147">
        <f t="shared" si="13"/>
        <v>3779.5730000000003</v>
      </c>
      <c r="Y54" s="146">
        <f t="shared" si="14"/>
        <v>-0.4063776516553591</v>
      </c>
    </row>
    <row r="55" spans="1:25" ht="19.5" customHeight="1">
      <c r="A55" s="342" t="s">
        <v>347</v>
      </c>
      <c r="B55" s="343">
        <v>14.923</v>
      </c>
      <c r="C55" s="344">
        <v>38.724</v>
      </c>
      <c r="D55" s="345">
        <v>54.673</v>
      </c>
      <c r="E55" s="344">
        <v>15.97</v>
      </c>
      <c r="F55" s="345">
        <f t="shared" si="8"/>
        <v>124.28999999999999</v>
      </c>
      <c r="G55" s="346">
        <f t="shared" si="9"/>
        <v>0.0022722904951454266</v>
      </c>
      <c r="H55" s="343">
        <v>23.626</v>
      </c>
      <c r="I55" s="344">
        <v>20.610000000000003</v>
      </c>
      <c r="J55" s="345"/>
      <c r="K55" s="344"/>
      <c r="L55" s="345">
        <f t="shared" si="10"/>
        <v>44.236000000000004</v>
      </c>
      <c r="M55" s="347">
        <f t="shared" si="16"/>
        <v>1.8097025047472641</v>
      </c>
      <c r="N55" s="343">
        <v>239.71299999999997</v>
      </c>
      <c r="O55" s="344">
        <v>255.07899999999995</v>
      </c>
      <c r="P55" s="345">
        <v>432.98199999999997</v>
      </c>
      <c r="Q55" s="344">
        <v>96.163</v>
      </c>
      <c r="R55" s="345">
        <f t="shared" si="11"/>
        <v>1023.9369999999999</v>
      </c>
      <c r="S55" s="346">
        <f t="shared" si="12"/>
        <v>0.002050338933992177</v>
      </c>
      <c r="T55" s="363">
        <v>305.25199999999995</v>
      </c>
      <c r="U55" s="344">
        <v>282.491</v>
      </c>
      <c r="V55" s="345">
        <v>0.7849999999999999</v>
      </c>
      <c r="W55" s="344">
        <v>0.11599999999999999</v>
      </c>
      <c r="X55" s="345">
        <f t="shared" si="13"/>
        <v>588.6439999999999</v>
      </c>
      <c r="Y55" s="348">
        <f t="shared" si="14"/>
        <v>0.7394843063039802</v>
      </c>
    </row>
    <row r="56" spans="1:25" ht="19.5" customHeight="1">
      <c r="A56" s="489" t="s">
        <v>348</v>
      </c>
      <c r="B56" s="490">
        <v>61.046</v>
      </c>
      <c r="C56" s="491">
        <v>5.256</v>
      </c>
      <c r="D56" s="492">
        <v>0</v>
      </c>
      <c r="E56" s="491">
        <v>0</v>
      </c>
      <c r="F56" s="492">
        <f>SUM(B56:E56)</f>
        <v>66.30199999999999</v>
      </c>
      <c r="G56" s="495">
        <f>F56/$F$9</f>
        <v>0.0012121442144109103</v>
      </c>
      <c r="H56" s="490">
        <v>220.755</v>
      </c>
      <c r="I56" s="491">
        <v>6.677</v>
      </c>
      <c r="J56" s="492"/>
      <c r="K56" s="491"/>
      <c r="L56" s="492">
        <f t="shared" si="10"/>
        <v>227.432</v>
      </c>
      <c r="M56" s="527">
        <f>IF(ISERROR(F56/L56-1),"         /0",(F56/L56-1))</f>
        <v>-0.7084755003693413</v>
      </c>
      <c r="N56" s="490">
        <v>580.4589999999998</v>
      </c>
      <c r="O56" s="491">
        <v>31.836</v>
      </c>
      <c r="P56" s="492">
        <v>0.091</v>
      </c>
      <c r="Q56" s="491">
        <v>0.091</v>
      </c>
      <c r="R56" s="492">
        <f>SUM(N56:Q56)</f>
        <v>612.4769999999999</v>
      </c>
      <c r="S56" s="495">
        <f>R56/$R$9</f>
        <v>0.0012264284221341023</v>
      </c>
      <c r="T56" s="498">
        <v>1666.0510000000002</v>
      </c>
      <c r="U56" s="491">
        <v>112.083</v>
      </c>
      <c r="V56" s="492">
        <v>0</v>
      </c>
      <c r="W56" s="491">
        <v>0.2</v>
      </c>
      <c r="X56" s="492">
        <f>SUM(T56:W56)</f>
        <v>1778.3340000000003</v>
      </c>
      <c r="Y56" s="497">
        <f>IF(ISERROR(R56/X56-1),"         /0",IF(R56/X56&gt;5,"  *  ",(R56/X56-1)))</f>
        <v>-0.6555894449524107</v>
      </c>
    </row>
    <row r="57" spans="1:25" ht="19.5" customHeight="1">
      <c r="A57" s="489" t="s">
        <v>346</v>
      </c>
      <c r="B57" s="490">
        <v>40.161</v>
      </c>
      <c r="C57" s="491">
        <v>6.699</v>
      </c>
      <c r="D57" s="492">
        <v>0</v>
      </c>
      <c r="E57" s="491">
        <v>0</v>
      </c>
      <c r="F57" s="492">
        <f>SUM(B57:E57)</f>
        <v>46.86</v>
      </c>
      <c r="G57" s="495">
        <f>F57/$F$9</f>
        <v>0.0008567023300548289</v>
      </c>
      <c r="H57" s="490">
        <v>109.042</v>
      </c>
      <c r="I57" s="491">
        <v>0.744</v>
      </c>
      <c r="J57" s="492">
        <v>0</v>
      </c>
      <c r="K57" s="491">
        <v>0</v>
      </c>
      <c r="L57" s="492">
        <f t="shared" si="10"/>
        <v>109.786</v>
      </c>
      <c r="M57" s="527">
        <f>IF(ISERROR(F57/L57-1),"         /0",(F57/L57-1))</f>
        <v>-0.5731696208988395</v>
      </c>
      <c r="N57" s="490">
        <v>256.02799999999996</v>
      </c>
      <c r="O57" s="491">
        <v>12.097000000000001</v>
      </c>
      <c r="P57" s="492">
        <v>29.648</v>
      </c>
      <c r="Q57" s="491">
        <v>12.352</v>
      </c>
      <c r="R57" s="492">
        <f>SUM(N57:Q57)</f>
        <v>310.12499999999994</v>
      </c>
      <c r="S57" s="495">
        <f>R57/$R$9</f>
        <v>0.0006209965670781736</v>
      </c>
      <c r="T57" s="498">
        <v>737.0149999999999</v>
      </c>
      <c r="U57" s="491">
        <v>15.583</v>
      </c>
      <c r="V57" s="492">
        <v>0.75</v>
      </c>
      <c r="W57" s="491">
        <v>0</v>
      </c>
      <c r="X57" s="492">
        <f>SUM(T57:W57)</f>
        <v>753.3479999999998</v>
      </c>
      <c r="Y57" s="497">
        <f>IF(ISERROR(R57/X57-1),"         /0",IF(R57/X57&gt;5,"  *  ",(R57/X57-1)))</f>
        <v>-0.5883376606827124</v>
      </c>
    </row>
    <row r="58" spans="1:25" ht="19.5" customHeight="1" thickBot="1">
      <c r="A58" s="349" t="s">
        <v>273</v>
      </c>
      <c r="B58" s="350">
        <v>86.96600000000001</v>
      </c>
      <c r="C58" s="351">
        <v>0</v>
      </c>
      <c r="D58" s="352">
        <v>0.15</v>
      </c>
      <c r="E58" s="351">
        <v>0.41</v>
      </c>
      <c r="F58" s="352">
        <f t="shared" si="8"/>
        <v>87.52600000000001</v>
      </c>
      <c r="G58" s="353">
        <f t="shared" si="9"/>
        <v>0.0016001649197690774</v>
      </c>
      <c r="H58" s="350">
        <v>0.264</v>
      </c>
      <c r="I58" s="351">
        <v>0.116</v>
      </c>
      <c r="J58" s="352">
        <v>0</v>
      </c>
      <c r="K58" s="351">
        <v>0</v>
      </c>
      <c r="L58" s="352">
        <f t="shared" si="10"/>
        <v>0.38</v>
      </c>
      <c r="M58" s="354" t="s">
        <v>45</v>
      </c>
      <c r="N58" s="350">
        <v>160.012</v>
      </c>
      <c r="O58" s="351">
        <v>2.815</v>
      </c>
      <c r="P58" s="352">
        <v>37.836999999999996</v>
      </c>
      <c r="Q58" s="351">
        <v>96.43600000000002</v>
      </c>
      <c r="R58" s="352">
        <f t="shared" si="11"/>
        <v>297.1</v>
      </c>
      <c r="S58" s="353">
        <f t="shared" si="12"/>
        <v>0.000594915211862718</v>
      </c>
      <c r="T58" s="364">
        <v>246.88800000000003</v>
      </c>
      <c r="U58" s="351">
        <v>187.60400000000004</v>
      </c>
      <c r="V58" s="352">
        <v>86.937</v>
      </c>
      <c r="W58" s="351">
        <v>137.81799999999998</v>
      </c>
      <c r="X58" s="352">
        <f t="shared" si="13"/>
        <v>659.2470000000001</v>
      </c>
      <c r="Y58" s="355">
        <f t="shared" si="14"/>
        <v>-0.5493343162729599</v>
      </c>
    </row>
    <row r="59" spans="1:25" s="137" customFormat="1" ht="19.5" customHeight="1" thickBot="1">
      <c r="A59" s="144" t="s">
        <v>51</v>
      </c>
      <c r="B59" s="141">
        <v>25.393</v>
      </c>
      <c r="C59" s="140">
        <v>1.135</v>
      </c>
      <c r="D59" s="139">
        <v>0</v>
      </c>
      <c r="E59" s="140">
        <v>0</v>
      </c>
      <c r="F59" s="139">
        <f t="shared" si="8"/>
        <v>26.528000000000002</v>
      </c>
      <c r="G59" s="142">
        <f t="shared" si="9"/>
        <v>0.0004849893173643727</v>
      </c>
      <c r="H59" s="141">
        <v>83.88199999999999</v>
      </c>
      <c r="I59" s="140">
        <v>0</v>
      </c>
      <c r="J59" s="139"/>
      <c r="K59" s="140"/>
      <c r="L59" s="139"/>
      <c r="M59" s="143" t="str">
        <f t="shared" si="16"/>
        <v>         /0</v>
      </c>
      <c r="N59" s="141">
        <v>449.1350000000001</v>
      </c>
      <c r="O59" s="140">
        <v>9.086</v>
      </c>
      <c r="P59" s="139">
        <v>0.145</v>
      </c>
      <c r="Q59" s="140">
        <v>0.06</v>
      </c>
      <c r="R59" s="139">
        <f t="shared" si="11"/>
        <v>458.4260000000001</v>
      </c>
      <c r="S59" s="142">
        <f t="shared" si="12"/>
        <v>0.0009179555735892911</v>
      </c>
      <c r="T59" s="141">
        <v>849.7840000000001</v>
      </c>
      <c r="U59" s="140">
        <v>0.401</v>
      </c>
      <c r="V59" s="139">
        <v>0.52</v>
      </c>
      <c r="W59" s="140">
        <v>0.09</v>
      </c>
      <c r="X59" s="139">
        <f t="shared" si="13"/>
        <v>850.7950000000001</v>
      </c>
      <c r="Y59" s="138">
        <f t="shared" si="14"/>
        <v>-0.46117924999559223</v>
      </c>
    </row>
    <row r="60" ht="10.5" customHeight="1" thickTop="1">
      <c r="A60" s="105"/>
    </row>
    <row r="61" ht="14.25">
      <c r="A61" s="105" t="s">
        <v>50</v>
      </c>
    </row>
    <row r="62" ht="14.25">
      <c r="A62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0:Y65536 M60:M65536 Y3 M3 M5 Y5 Y7:Y8 M7:M8">
    <cfRule type="cellIs" priority="4" dxfId="93" operator="lessThan" stopIfTrue="1">
      <formula>0</formula>
    </cfRule>
  </conditionalFormatting>
  <conditionalFormatting sqref="Y9:Y59 M9:M59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3 M53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K54 M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39" sqref="A39:Y45"/>
    </sheetView>
  </sheetViews>
  <sheetFormatPr defaultColWidth="8.00390625" defaultRowHeight="15"/>
  <cols>
    <col min="1" max="1" width="20.28125" style="112" customWidth="1"/>
    <col min="2" max="2" width="8.574218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11.57421875" style="112" customWidth="1"/>
    <col min="14" max="14" width="9.7109375" style="112" customWidth="1"/>
    <col min="15" max="15" width="10.8515625" style="112" customWidth="1"/>
    <col min="16" max="16" width="9.57421875" style="112" customWidth="1"/>
    <col min="17" max="17" width="10.140625" style="112" customWidth="1"/>
    <col min="18" max="18" width="10.57421875" style="112" customWidth="1"/>
    <col min="19" max="19" width="11.00390625" style="112" customWidth="1"/>
    <col min="20" max="20" width="10.421875" style="112" customWidth="1"/>
    <col min="21" max="23" width="10.28125" style="112" customWidth="1"/>
    <col min="24" max="24" width="10.42187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65" t="s">
        <v>67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7"/>
    </row>
    <row r="4" spans="1:25" ht="21" customHeight="1" thickBot="1">
      <c r="A4" s="676" t="s">
        <v>42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</row>
    <row r="5" spans="1:25" s="164" customFormat="1" ht="18" customHeight="1" thickBot="1" thickTop="1">
      <c r="A5" s="612" t="s">
        <v>66</v>
      </c>
      <c r="B5" s="682" t="s">
        <v>34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33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528" customFormat="1" ht="26.25" customHeight="1" thickBot="1">
      <c r="A6" s="613"/>
      <c r="B6" s="698" t="s">
        <v>151</v>
      </c>
      <c r="C6" s="699"/>
      <c r="D6" s="699"/>
      <c r="E6" s="699"/>
      <c r="F6" s="699"/>
      <c r="G6" s="668" t="s">
        <v>32</v>
      </c>
      <c r="H6" s="698" t="s">
        <v>152</v>
      </c>
      <c r="I6" s="699"/>
      <c r="J6" s="699"/>
      <c r="K6" s="699"/>
      <c r="L6" s="699"/>
      <c r="M6" s="679" t="s">
        <v>31</v>
      </c>
      <c r="N6" s="698" t="s">
        <v>153</v>
      </c>
      <c r="O6" s="699"/>
      <c r="P6" s="699"/>
      <c r="Q6" s="699"/>
      <c r="R6" s="699"/>
      <c r="S6" s="668" t="s">
        <v>32</v>
      </c>
      <c r="T6" s="698" t="s">
        <v>154</v>
      </c>
      <c r="U6" s="699"/>
      <c r="V6" s="699"/>
      <c r="W6" s="699"/>
      <c r="X6" s="699"/>
      <c r="Y6" s="673" t="s">
        <v>31</v>
      </c>
    </row>
    <row r="7" spans="1:25" s="125" customFormat="1" ht="26.25" customHeight="1">
      <c r="A7" s="614"/>
      <c r="B7" s="606" t="s">
        <v>20</v>
      </c>
      <c r="C7" s="602"/>
      <c r="D7" s="601" t="s">
        <v>19</v>
      </c>
      <c r="E7" s="602"/>
      <c r="F7" s="693" t="s">
        <v>15</v>
      </c>
      <c r="G7" s="669"/>
      <c r="H7" s="606" t="s">
        <v>20</v>
      </c>
      <c r="I7" s="602"/>
      <c r="J7" s="601" t="s">
        <v>19</v>
      </c>
      <c r="K7" s="602"/>
      <c r="L7" s="693" t="s">
        <v>15</v>
      </c>
      <c r="M7" s="680"/>
      <c r="N7" s="606" t="s">
        <v>20</v>
      </c>
      <c r="O7" s="602"/>
      <c r="P7" s="601" t="s">
        <v>19</v>
      </c>
      <c r="Q7" s="602"/>
      <c r="R7" s="693" t="s">
        <v>15</v>
      </c>
      <c r="S7" s="669"/>
      <c r="T7" s="606" t="s">
        <v>20</v>
      </c>
      <c r="U7" s="602"/>
      <c r="V7" s="601" t="s">
        <v>19</v>
      </c>
      <c r="W7" s="602"/>
      <c r="X7" s="693" t="s">
        <v>15</v>
      </c>
      <c r="Y7" s="674"/>
    </row>
    <row r="8" spans="1:25" s="160" customFormat="1" ht="15.75" customHeight="1" thickBot="1">
      <c r="A8" s="615"/>
      <c r="B8" s="163" t="s">
        <v>29</v>
      </c>
      <c r="C8" s="161" t="s">
        <v>28</v>
      </c>
      <c r="D8" s="162" t="s">
        <v>29</v>
      </c>
      <c r="E8" s="161" t="s">
        <v>28</v>
      </c>
      <c r="F8" s="664"/>
      <c r="G8" s="670"/>
      <c r="H8" s="163" t="s">
        <v>29</v>
      </c>
      <c r="I8" s="161" t="s">
        <v>28</v>
      </c>
      <c r="J8" s="162" t="s">
        <v>29</v>
      </c>
      <c r="K8" s="161" t="s">
        <v>28</v>
      </c>
      <c r="L8" s="664"/>
      <c r="M8" s="681"/>
      <c r="N8" s="163" t="s">
        <v>29</v>
      </c>
      <c r="O8" s="161" t="s">
        <v>28</v>
      </c>
      <c r="P8" s="162" t="s">
        <v>29</v>
      </c>
      <c r="Q8" s="161" t="s">
        <v>28</v>
      </c>
      <c r="R8" s="664"/>
      <c r="S8" s="670"/>
      <c r="T8" s="163" t="s">
        <v>29</v>
      </c>
      <c r="U8" s="161" t="s">
        <v>28</v>
      </c>
      <c r="V8" s="162" t="s">
        <v>29</v>
      </c>
      <c r="W8" s="161" t="s">
        <v>28</v>
      </c>
      <c r="X8" s="664"/>
      <c r="Y8" s="675"/>
    </row>
    <row r="9" spans="1:25" s="114" customFormat="1" ht="18" customHeight="1" thickBot="1" thickTop="1">
      <c r="A9" s="213" t="s">
        <v>22</v>
      </c>
      <c r="B9" s="205">
        <f>B10+B14+B24+B33+B41+B45</f>
        <v>29162.518999999997</v>
      </c>
      <c r="C9" s="204">
        <f>C10+C14+C24+C33+C41+C45</f>
        <v>15970.464</v>
      </c>
      <c r="D9" s="203">
        <f>D10+D14+D24+D33+D41+D45</f>
        <v>6066.048000000001</v>
      </c>
      <c r="E9" s="204">
        <f>E10+E14+E24+E33+E41+E45</f>
        <v>3499.0810000000006</v>
      </c>
      <c r="F9" s="203">
        <f>SUM(B9:E9)</f>
        <v>54698.111999999994</v>
      </c>
      <c r="G9" s="206">
        <f>F9/$F$9</f>
        <v>1</v>
      </c>
      <c r="H9" s="205">
        <f>H10+H14+H24+H33+H41+H45</f>
        <v>28413.067999999996</v>
      </c>
      <c r="I9" s="204">
        <f>I10+I14+I24+I33+I41+I45</f>
        <v>18016.337000000003</v>
      </c>
      <c r="J9" s="203">
        <f>J10+J14+J24+J33+J41+J45</f>
        <v>5377.886</v>
      </c>
      <c r="K9" s="204">
        <f>K10+K14+K24+K33+K41+K45</f>
        <v>1382.715</v>
      </c>
      <c r="L9" s="203">
        <f>SUM(H9:K9)</f>
        <v>53190.005999999994</v>
      </c>
      <c r="M9" s="301">
        <f>IF(ISERROR(F9/L9-1),"         /0",(F9/L9-1))</f>
        <v>0.028353183490898548</v>
      </c>
      <c r="N9" s="205">
        <f>N10+N14+N24+N33+N41+N45</f>
        <v>264583.4649999999</v>
      </c>
      <c r="O9" s="204">
        <f>O10+O14+O24+O33+O41+O45</f>
        <v>140856.72400000002</v>
      </c>
      <c r="P9" s="203">
        <f>P10+P14+P24+P33+P41+P45</f>
        <v>67690.11997000001</v>
      </c>
      <c r="Q9" s="204">
        <f>Q10+Q14+Q24+Q33+Q41+Q45</f>
        <v>26268.587000000007</v>
      </c>
      <c r="R9" s="203">
        <f>SUM(N9:Q9)</f>
        <v>499398.8959699999</v>
      </c>
      <c r="S9" s="206">
        <f>R9/$R$9</f>
        <v>1</v>
      </c>
      <c r="T9" s="205">
        <f>T10+T14+T24+T33+T41+T45</f>
        <v>274749.3429999999</v>
      </c>
      <c r="U9" s="204">
        <f>U10+U14+U24+U33+U41+U45</f>
        <v>156309.68800000002</v>
      </c>
      <c r="V9" s="203">
        <f>V10+V14+V24+V33+V41+V45</f>
        <v>43581.73999999998</v>
      </c>
      <c r="W9" s="204">
        <f>W10+W14+W24+W33+W41+W45</f>
        <v>15528.224999999997</v>
      </c>
      <c r="X9" s="203">
        <f>SUM(T9:W9)</f>
        <v>490168.99599999987</v>
      </c>
      <c r="Y9" s="202">
        <f>IF(ISERROR(R9/X9-1),"         /0",(R9/X9-1))</f>
        <v>0.018830036263656424</v>
      </c>
    </row>
    <row r="10" spans="1:25" s="174" customFormat="1" ht="19.5" customHeight="1" thickTop="1">
      <c r="A10" s="183" t="s">
        <v>56</v>
      </c>
      <c r="B10" s="180">
        <f>SUM(B11:B13)</f>
        <v>19300.96</v>
      </c>
      <c r="C10" s="179">
        <f>SUM(C11:C13)</f>
        <v>6376.543000000001</v>
      </c>
      <c r="D10" s="178">
        <f>SUM(D11:D13)</f>
        <v>5114.763</v>
      </c>
      <c r="E10" s="177">
        <f>SUM(E11:E13)</f>
        <v>2508.6180000000004</v>
      </c>
      <c r="F10" s="178">
        <f aca="true" t="shared" si="0" ref="F10:F45">SUM(B10:E10)</f>
        <v>33300.884</v>
      </c>
      <c r="G10" s="181">
        <f aca="true" t="shared" si="1" ref="G10:G45">F10/$F$9</f>
        <v>0.6088123114742974</v>
      </c>
      <c r="H10" s="180">
        <f>SUM(H11:H13)</f>
        <v>18407.653999999995</v>
      </c>
      <c r="I10" s="179">
        <f>SUM(I11:I13)</f>
        <v>7487.942</v>
      </c>
      <c r="J10" s="178">
        <f>SUM(J11:J13)</f>
        <v>4790.408</v>
      </c>
      <c r="K10" s="177">
        <f>SUM(K11:K13)</f>
        <v>811.1</v>
      </c>
      <c r="L10" s="178">
        <f aca="true" t="shared" si="2" ref="L10:L45">SUM(H10:K10)</f>
        <v>31497.103999999992</v>
      </c>
      <c r="M10" s="182">
        <f aca="true" t="shared" si="3" ref="M10:M23">IF(ISERROR(F10/L10-1),"         /0",(F10/L10-1))</f>
        <v>0.057268122174026104</v>
      </c>
      <c r="N10" s="180">
        <f>SUM(N11:N13)</f>
        <v>181105.1169999999</v>
      </c>
      <c r="O10" s="179">
        <f>SUM(O11:O13)</f>
        <v>59491.89800000003</v>
      </c>
      <c r="P10" s="178">
        <f>SUM(P11:P13)</f>
        <v>60613.62797000001</v>
      </c>
      <c r="Q10" s="177">
        <f>SUM(Q11:Q13)</f>
        <v>20835.712000000003</v>
      </c>
      <c r="R10" s="178">
        <f aca="true" t="shared" si="4" ref="R10:R45">SUM(N10:Q10)</f>
        <v>322046.35497</v>
      </c>
      <c r="S10" s="181">
        <f aca="true" t="shared" si="5" ref="S10:S45">R10/$R$9</f>
        <v>0.6448679754176831</v>
      </c>
      <c r="T10" s="180">
        <f>SUM(T11:T13)</f>
        <v>180879.02699999994</v>
      </c>
      <c r="U10" s="179">
        <f>SUM(U11:U13)</f>
        <v>70587.78400000001</v>
      </c>
      <c r="V10" s="178">
        <f>SUM(V11:V13)</f>
        <v>40463.63899999999</v>
      </c>
      <c r="W10" s="177">
        <f>SUM(W11:W13)</f>
        <v>10295.918999999998</v>
      </c>
      <c r="X10" s="178">
        <f aca="true" t="shared" si="6" ref="X10:X42">SUM(T10:W10)</f>
        <v>302226.36899999995</v>
      </c>
      <c r="Y10" s="175">
        <f aca="true" t="shared" si="7" ref="Y10:Y45">IF(ISERROR(R10/X10-1),"         /0",IF(R10/X10&gt;5,"  *  ",(R10/X10-1)))</f>
        <v>0.06557993611073698</v>
      </c>
    </row>
    <row r="11" spans="1:25" ht="19.5" customHeight="1">
      <c r="A11" s="342" t="s">
        <v>352</v>
      </c>
      <c r="B11" s="343">
        <v>19097.089</v>
      </c>
      <c r="C11" s="344">
        <v>6197.225</v>
      </c>
      <c r="D11" s="345">
        <v>5114.763</v>
      </c>
      <c r="E11" s="366">
        <v>2504.6180000000004</v>
      </c>
      <c r="F11" s="345">
        <f t="shared" si="0"/>
        <v>32913.695</v>
      </c>
      <c r="G11" s="346">
        <f t="shared" si="1"/>
        <v>0.6017336576443444</v>
      </c>
      <c r="H11" s="343">
        <v>17524.638999999996</v>
      </c>
      <c r="I11" s="344">
        <v>7323.4310000000005</v>
      </c>
      <c r="J11" s="345">
        <v>4751.8460000000005</v>
      </c>
      <c r="K11" s="366">
        <v>810.88</v>
      </c>
      <c r="L11" s="345">
        <f t="shared" si="2"/>
        <v>30410.796</v>
      </c>
      <c r="M11" s="347">
        <f t="shared" si="3"/>
        <v>0.08230297556170507</v>
      </c>
      <c r="N11" s="343">
        <v>175246.7539999999</v>
      </c>
      <c r="O11" s="344">
        <v>57480.84400000003</v>
      </c>
      <c r="P11" s="345">
        <v>56916.67297000001</v>
      </c>
      <c r="Q11" s="366">
        <v>18121.239</v>
      </c>
      <c r="R11" s="345">
        <f t="shared" si="4"/>
        <v>307765.50996999996</v>
      </c>
      <c r="S11" s="346">
        <f t="shared" si="5"/>
        <v>0.6162719069937395</v>
      </c>
      <c r="T11" s="343">
        <v>177468.19999999992</v>
      </c>
      <c r="U11" s="344">
        <v>69556.55000000002</v>
      </c>
      <c r="V11" s="345">
        <v>40425.07699999999</v>
      </c>
      <c r="W11" s="366">
        <v>10295.698999999999</v>
      </c>
      <c r="X11" s="345">
        <f t="shared" si="6"/>
        <v>297745.52599999995</v>
      </c>
      <c r="Y11" s="348">
        <f t="shared" si="7"/>
        <v>0.03365284477859798</v>
      </c>
    </row>
    <row r="12" spans="1:25" ht="19.5" customHeight="1">
      <c r="A12" s="349" t="s">
        <v>353</v>
      </c>
      <c r="B12" s="350">
        <v>92.60000000000001</v>
      </c>
      <c r="C12" s="351">
        <v>129.749</v>
      </c>
      <c r="D12" s="352">
        <v>0</v>
      </c>
      <c r="E12" s="369">
        <v>0</v>
      </c>
      <c r="F12" s="352">
        <f t="shared" si="0"/>
        <v>222.349</v>
      </c>
      <c r="G12" s="353">
        <f t="shared" si="1"/>
        <v>0.004065021476426828</v>
      </c>
      <c r="H12" s="350">
        <v>209.75599999999997</v>
      </c>
      <c r="I12" s="351">
        <v>120.146</v>
      </c>
      <c r="J12" s="352"/>
      <c r="K12" s="369"/>
      <c r="L12" s="352">
        <f t="shared" si="2"/>
        <v>329.902</v>
      </c>
      <c r="M12" s="354">
        <f t="shared" si="3"/>
        <v>-0.32601499839346226</v>
      </c>
      <c r="N12" s="350">
        <v>1129.3960000000002</v>
      </c>
      <c r="O12" s="351">
        <v>1060.9110000000003</v>
      </c>
      <c r="P12" s="352">
        <v>348.955</v>
      </c>
      <c r="Q12" s="369">
        <v>179.008</v>
      </c>
      <c r="R12" s="352">
        <f t="shared" si="4"/>
        <v>2718.2700000000004</v>
      </c>
      <c r="S12" s="353">
        <f t="shared" si="5"/>
        <v>0.005443083719118381</v>
      </c>
      <c r="T12" s="350">
        <v>1511.9529999999995</v>
      </c>
      <c r="U12" s="351">
        <v>982.91</v>
      </c>
      <c r="V12" s="352"/>
      <c r="W12" s="369"/>
      <c r="X12" s="352">
        <f t="shared" si="6"/>
        <v>2494.8629999999994</v>
      </c>
      <c r="Y12" s="355">
        <f t="shared" si="7"/>
        <v>0.0895468007662148</v>
      </c>
    </row>
    <row r="13" spans="1:25" ht="19.5" customHeight="1" thickBot="1">
      <c r="A13" s="356" t="s">
        <v>354</v>
      </c>
      <c r="B13" s="357">
        <v>111.27099999999999</v>
      </c>
      <c r="C13" s="358">
        <v>49.569</v>
      </c>
      <c r="D13" s="359">
        <v>0</v>
      </c>
      <c r="E13" s="372">
        <v>4</v>
      </c>
      <c r="F13" s="359">
        <f t="shared" si="0"/>
        <v>164.83999999999997</v>
      </c>
      <c r="G13" s="360">
        <f t="shared" si="1"/>
        <v>0.0030136323535262057</v>
      </c>
      <c r="H13" s="357">
        <v>673.259</v>
      </c>
      <c r="I13" s="358">
        <v>44.365</v>
      </c>
      <c r="J13" s="359">
        <v>38.562</v>
      </c>
      <c r="K13" s="372">
        <v>0.22</v>
      </c>
      <c r="L13" s="359">
        <f t="shared" si="2"/>
        <v>756.4060000000001</v>
      </c>
      <c r="M13" s="361">
        <f t="shared" si="3"/>
        <v>-0.7820747059119045</v>
      </c>
      <c r="N13" s="357">
        <v>4728.967</v>
      </c>
      <c r="O13" s="358">
        <v>950.143</v>
      </c>
      <c r="P13" s="359">
        <v>3348</v>
      </c>
      <c r="Q13" s="372">
        <v>2535.465</v>
      </c>
      <c r="R13" s="359">
        <f t="shared" si="4"/>
        <v>11562.575</v>
      </c>
      <c r="S13" s="360">
        <f t="shared" si="5"/>
        <v>0.023152984704825203</v>
      </c>
      <c r="T13" s="357">
        <v>1898.8739999999998</v>
      </c>
      <c r="U13" s="358">
        <v>48.324</v>
      </c>
      <c r="V13" s="359">
        <v>38.562</v>
      </c>
      <c r="W13" s="372">
        <v>0.22</v>
      </c>
      <c r="X13" s="359">
        <f t="shared" si="6"/>
        <v>1985.9799999999998</v>
      </c>
      <c r="Y13" s="362" t="str">
        <f t="shared" si="7"/>
        <v>  *  </v>
      </c>
    </row>
    <row r="14" spans="1:25" s="174" customFormat="1" ht="19.5" customHeight="1">
      <c r="A14" s="183" t="s">
        <v>55</v>
      </c>
      <c r="B14" s="180">
        <f>SUM(B15:B23)</f>
        <v>4480.629999999999</v>
      </c>
      <c r="C14" s="179">
        <f>SUM(C15:C23)</f>
        <v>4888.312999999999</v>
      </c>
      <c r="D14" s="178">
        <f>SUM(D15:D23)</f>
        <v>3.1799999999999997</v>
      </c>
      <c r="E14" s="177">
        <f>SUM(E15:E23)</f>
        <v>32.120999999999995</v>
      </c>
      <c r="F14" s="178">
        <f t="shared" si="0"/>
        <v>9404.243999999999</v>
      </c>
      <c r="G14" s="181">
        <f t="shared" si="1"/>
        <v>0.17192995619300352</v>
      </c>
      <c r="H14" s="180">
        <f>SUM(H15:H23)</f>
        <v>4398.391</v>
      </c>
      <c r="I14" s="179">
        <f>SUM(I15:I23)</f>
        <v>5505.675</v>
      </c>
      <c r="J14" s="178">
        <f>SUM(J15:J23)</f>
        <v>565.746</v>
      </c>
      <c r="K14" s="177">
        <f>SUM(K15:K23)</f>
        <v>503.759</v>
      </c>
      <c r="L14" s="178">
        <f t="shared" si="2"/>
        <v>10973.570999999998</v>
      </c>
      <c r="M14" s="182">
        <f t="shared" si="3"/>
        <v>-0.14300969119350482</v>
      </c>
      <c r="N14" s="180">
        <f>SUM(N15:N23)</f>
        <v>39379.363000000005</v>
      </c>
      <c r="O14" s="179">
        <f>SUM(O15:O23)</f>
        <v>43168.16700000001</v>
      </c>
      <c r="P14" s="178">
        <f>SUM(P15:P23)</f>
        <v>1732.7149999999997</v>
      </c>
      <c r="Q14" s="177">
        <f>SUM(Q15:Q23)</f>
        <v>999.6510000000001</v>
      </c>
      <c r="R14" s="178">
        <f t="shared" si="4"/>
        <v>85279.89600000001</v>
      </c>
      <c r="S14" s="181">
        <f t="shared" si="5"/>
        <v>0.1707650871641554</v>
      </c>
      <c r="T14" s="180">
        <f>SUM(T15:T23)</f>
        <v>39154.393</v>
      </c>
      <c r="U14" s="179">
        <f>SUM(U15:U23)</f>
        <v>46193.78499999999</v>
      </c>
      <c r="V14" s="178">
        <f>SUM(V15:V23)</f>
        <v>1791.3289999999997</v>
      </c>
      <c r="W14" s="177">
        <f>SUM(W15:W23)</f>
        <v>3898.7429999999995</v>
      </c>
      <c r="X14" s="178">
        <f t="shared" si="6"/>
        <v>91038.24999999999</v>
      </c>
      <c r="Y14" s="175">
        <f t="shared" si="7"/>
        <v>-0.06325202868025226</v>
      </c>
    </row>
    <row r="15" spans="1:25" ht="19.5" customHeight="1">
      <c r="A15" s="342" t="s">
        <v>356</v>
      </c>
      <c r="B15" s="343">
        <v>939.5939999999998</v>
      </c>
      <c r="C15" s="344">
        <v>1250.2060000000001</v>
      </c>
      <c r="D15" s="345">
        <v>1.38</v>
      </c>
      <c r="E15" s="366">
        <v>0</v>
      </c>
      <c r="F15" s="345">
        <f t="shared" si="0"/>
        <v>2191.1800000000003</v>
      </c>
      <c r="G15" s="346">
        <f t="shared" si="1"/>
        <v>0.04005951795923048</v>
      </c>
      <c r="H15" s="343">
        <v>860.725</v>
      </c>
      <c r="I15" s="344">
        <v>1233.459</v>
      </c>
      <c r="J15" s="345"/>
      <c r="K15" s="344"/>
      <c r="L15" s="345">
        <f t="shared" si="2"/>
        <v>2094.184</v>
      </c>
      <c r="M15" s="347">
        <f t="shared" si="3"/>
        <v>0.04631684703922878</v>
      </c>
      <c r="N15" s="343">
        <v>6979.113999999999</v>
      </c>
      <c r="O15" s="344">
        <v>11998.664000000002</v>
      </c>
      <c r="P15" s="345">
        <v>225.41700000000003</v>
      </c>
      <c r="Q15" s="344">
        <v>78.501</v>
      </c>
      <c r="R15" s="345">
        <f t="shared" si="4"/>
        <v>19281.696000000004</v>
      </c>
      <c r="S15" s="346">
        <f t="shared" si="5"/>
        <v>0.03860980902360325</v>
      </c>
      <c r="T15" s="363">
        <v>8244.131999999998</v>
      </c>
      <c r="U15" s="344">
        <v>12202.755000000001</v>
      </c>
      <c r="V15" s="345">
        <v>458.466</v>
      </c>
      <c r="W15" s="366">
        <v>34.55</v>
      </c>
      <c r="X15" s="345">
        <f t="shared" si="6"/>
        <v>20939.903</v>
      </c>
      <c r="Y15" s="348">
        <f t="shared" si="7"/>
        <v>-0.07918885775163309</v>
      </c>
    </row>
    <row r="16" spans="1:25" ht="19.5" customHeight="1">
      <c r="A16" s="349" t="s">
        <v>357</v>
      </c>
      <c r="B16" s="350">
        <v>808.3620000000001</v>
      </c>
      <c r="C16" s="351">
        <v>1075.412</v>
      </c>
      <c r="D16" s="352">
        <v>0</v>
      </c>
      <c r="E16" s="369">
        <v>0</v>
      </c>
      <c r="F16" s="352">
        <f t="shared" si="0"/>
        <v>1883.7740000000001</v>
      </c>
      <c r="G16" s="353">
        <f t="shared" si="1"/>
        <v>0.03443947023253747</v>
      </c>
      <c r="H16" s="350">
        <v>865.146</v>
      </c>
      <c r="I16" s="351">
        <v>1389.098</v>
      </c>
      <c r="J16" s="352">
        <v>563.416</v>
      </c>
      <c r="K16" s="351">
        <v>40.707</v>
      </c>
      <c r="L16" s="352">
        <f t="shared" si="2"/>
        <v>2858.3669999999997</v>
      </c>
      <c r="M16" s="354">
        <f t="shared" si="3"/>
        <v>-0.3409614650602948</v>
      </c>
      <c r="N16" s="350">
        <v>7561.176</v>
      </c>
      <c r="O16" s="351">
        <v>9190.517999999998</v>
      </c>
      <c r="P16" s="352">
        <v>1299.21</v>
      </c>
      <c r="Q16" s="351">
        <v>66.584</v>
      </c>
      <c r="R16" s="352">
        <f t="shared" si="4"/>
        <v>18117.487999999998</v>
      </c>
      <c r="S16" s="353">
        <f t="shared" si="5"/>
        <v>0.03627859041380091</v>
      </c>
      <c r="T16" s="364">
        <v>6326.181</v>
      </c>
      <c r="U16" s="351">
        <v>11452.153000000002</v>
      </c>
      <c r="V16" s="352">
        <v>753.558</v>
      </c>
      <c r="W16" s="351">
        <v>136.661</v>
      </c>
      <c r="X16" s="352">
        <f t="shared" si="6"/>
        <v>18668.553000000004</v>
      </c>
      <c r="Y16" s="355">
        <f t="shared" si="7"/>
        <v>-0.02951835635038269</v>
      </c>
    </row>
    <row r="17" spans="1:25" ht="19.5" customHeight="1">
      <c r="A17" s="349" t="s">
        <v>358</v>
      </c>
      <c r="B17" s="350">
        <v>604.1800000000001</v>
      </c>
      <c r="C17" s="351">
        <v>989.614</v>
      </c>
      <c r="D17" s="352">
        <v>0</v>
      </c>
      <c r="E17" s="369">
        <v>3.2729999999999997</v>
      </c>
      <c r="F17" s="352">
        <f>SUM(B17:E17)</f>
        <v>1597.067</v>
      </c>
      <c r="G17" s="353">
        <f>F17/$F$9</f>
        <v>0.029197845073702</v>
      </c>
      <c r="H17" s="350">
        <v>568.186</v>
      </c>
      <c r="I17" s="351">
        <v>1101.437</v>
      </c>
      <c r="J17" s="352">
        <v>0.055</v>
      </c>
      <c r="K17" s="351">
        <v>35.906</v>
      </c>
      <c r="L17" s="352">
        <f>SUM(H17:K17)</f>
        <v>1705.584</v>
      </c>
      <c r="M17" s="354">
        <f>IF(ISERROR(F17/L17-1),"         /0",(F17/L17-1))</f>
        <v>-0.06362454150601793</v>
      </c>
      <c r="N17" s="350">
        <v>5280.955000000001</v>
      </c>
      <c r="O17" s="351">
        <v>10564.703000000001</v>
      </c>
      <c r="P17" s="352">
        <v>6.735</v>
      </c>
      <c r="Q17" s="351">
        <v>576.018</v>
      </c>
      <c r="R17" s="352">
        <f>SUM(N17:Q17)</f>
        <v>16428.411000000004</v>
      </c>
      <c r="S17" s="353">
        <f>R17/$R$9</f>
        <v>0.032896370281497174</v>
      </c>
      <c r="T17" s="364">
        <v>4511.6370000000015</v>
      </c>
      <c r="U17" s="351">
        <v>10535.969999999998</v>
      </c>
      <c r="V17" s="352">
        <v>225.29600000000002</v>
      </c>
      <c r="W17" s="351">
        <v>679.215</v>
      </c>
      <c r="X17" s="352">
        <f>SUM(T17:W17)</f>
        <v>15952.118</v>
      </c>
      <c r="Y17" s="355">
        <f>IF(ISERROR(R17/X17-1),"         /0",IF(R17/X17&gt;5,"  *  ",(R17/X17-1)))</f>
        <v>0.029857665295605518</v>
      </c>
    </row>
    <row r="18" spans="1:25" ht="19.5" customHeight="1">
      <c r="A18" s="349" t="s">
        <v>355</v>
      </c>
      <c r="B18" s="350">
        <v>949.813</v>
      </c>
      <c r="C18" s="351">
        <v>583.7339999999999</v>
      </c>
      <c r="D18" s="352">
        <v>0</v>
      </c>
      <c r="E18" s="369">
        <v>0</v>
      </c>
      <c r="F18" s="352">
        <f t="shared" si="0"/>
        <v>1533.547</v>
      </c>
      <c r="G18" s="353">
        <f t="shared" si="1"/>
        <v>0.02803656184696101</v>
      </c>
      <c r="H18" s="350">
        <v>832.662</v>
      </c>
      <c r="I18" s="351">
        <v>745.371</v>
      </c>
      <c r="J18" s="352">
        <v>2</v>
      </c>
      <c r="K18" s="351">
        <v>13.306000000000001</v>
      </c>
      <c r="L18" s="352">
        <f t="shared" si="2"/>
        <v>1593.339</v>
      </c>
      <c r="M18" s="354">
        <f t="shared" si="3"/>
        <v>-0.03752622637116143</v>
      </c>
      <c r="N18" s="350">
        <v>8542.759000000002</v>
      </c>
      <c r="O18" s="351">
        <v>5885.456999999999</v>
      </c>
      <c r="P18" s="352">
        <v>5.878</v>
      </c>
      <c r="Q18" s="351">
        <v>128.454</v>
      </c>
      <c r="R18" s="352">
        <f t="shared" si="4"/>
        <v>14562.548</v>
      </c>
      <c r="S18" s="353">
        <f t="shared" si="5"/>
        <v>0.029160152570451032</v>
      </c>
      <c r="T18" s="364">
        <v>8452.462</v>
      </c>
      <c r="U18" s="351">
        <v>5901.473000000001</v>
      </c>
      <c r="V18" s="352">
        <v>168.793</v>
      </c>
      <c r="W18" s="351">
        <v>67.882</v>
      </c>
      <c r="X18" s="352">
        <f t="shared" si="6"/>
        <v>14590.61</v>
      </c>
      <c r="Y18" s="355">
        <f t="shared" si="7"/>
        <v>-0.0019232917609338651</v>
      </c>
    </row>
    <row r="19" spans="1:25" ht="19.5" customHeight="1">
      <c r="A19" s="349" t="s">
        <v>359</v>
      </c>
      <c r="B19" s="350">
        <v>259.113</v>
      </c>
      <c r="C19" s="351">
        <v>607.498</v>
      </c>
      <c r="D19" s="352">
        <v>0</v>
      </c>
      <c r="E19" s="369">
        <v>27.848</v>
      </c>
      <c r="F19" s="352">
        <f t="shared" si="0"/>
        <v>894.4590000000001</v>
      </c>
      <c r="G19" s="353">
        <f t="shared" si="1"/>
        <v>0.01635264851554657</v>
      </c>
      <c r="H19" s="350">
        <v>149.977</v>
      </c>
      <c r="I19" s="351">
        <v>238.778</v>
      </c>
      <c r="J19" s="352">
        <v>0</v>
      </c>
      <c r="K19" s="351">
        <v>5.282</v>
      </c>
      <c r="L19" s="352">
        <f t="shared" si="2"/>
        <v>394.037</v>
      </c>
      <c r="M19" s="354">
        <f t="shared" si="3"/>
        <v>1.2699873362146197</v>
      </c>
      <c r="N19" s="350">
        <v>2430.805</v>
      </c>
      <c r="O19" s="351">
        <v>2336.594</v>
      </c>
      <c r="P19" s="352">
        <v>0.15</v>
      </c>
      <c r="Q19" s="351">
        <v>45.872</v>
      </c>
      <c r="R19" s="352">
        <f t="shared" si="4"/>
        <v>4813.420999999999</v>
      </c>
      <c r="S19" s="353">
        <f t="shared" si="5"/>
        <v>0.009638429397507425</v>
      </c>
      <c r="T19" s="364">
        <v>1578.282</v>
      </c>
      <c r="U19" s="351">
        <v>1973.081</v>
      </c>
      <c r="V19" s="352">
        <v>0</v>
      </c>
      <c r="W19" s="351">
        <v>6.564</v>
      </c>
      <c r="X19" s="352">
        <f t="shared" si="6"/>
        <v>3557.9269999999997</v>
      </c>
      <c r="Y19" s="355">
        <f t="shared" si="7"/>
        <v>0.35287233268136187</v>
      </c>
    </row>
    <row r="20" spans="1:25" ht="19.5" customHeight="1">
      <c r="A20" s="349" t="s">
        <v>362</v>
      </c>
      <c r="B20" s="350">
        <v>198.169</v>
      </c>
      <c r="C20" s="351">
        <v>264.375</v>
      </c>
      <c r="D20" s="352">
        <v>0</v>
      </c>
      <c r="E20" s="369">
        <v>0</v>
      </c>
      <c r="F20" s="352">
        <f t="shared" si="0"/>
        <v>462.544</v>
      </c>
      <c r="G20" s="353">
        <f t="shared" si="1"/>
        <v>0.008456306499207871</v>
      </c>
      <c r="H20" s="350">
        <v>0</v>
      </c>
      <c r="I20" s="351">
        <v>421.815</v>
      </c>
      <c r="J20" s="352"/>
      <c r="K20" s="351"/>
      <c r="L20" s="352">
        <f t="shared" si="2"/>
        <v>421.815</v>
      </c>
      <c r="M20" s="354">
        <f t="shared" si="3"/>
        <v>0.09655654730154217</v>
      </c>
      <c r="N20" s="350">
        <v>917.4610000000001</v>
      </c>
      <c r="O20" s="351">
        <v>1525.366</v>
      </c>
      <c r="P20" s="352"/>
      <c r="Q20" s="351"/>
      <c r="R20" s="352">
        <f t="shared" si="4"/>
        <v>2442.827</v>
      </c>
      <c r="S20" s="353">
        <f t="shared" si="5"/>
        <v>0.0048915346423728315</v>
      </c>
      <c r="T20" s="364">
        <v>122.70200000000001</v>
      </c>
      <c r="U20" s="351">
        <v>1790.3629999999998</v>
      </c>
      <c r="V20" s="352"/>
      <c r="W20" s="351"/>
      <c r="X20" s="352">
        <f t="shared" si="6"/>
        <v>1913.0649999999998</v>
      </c>
      <c r="Y20" s="355">
        <f t="shared" si="7"/>
        <v>0.2769179301278317</v>
      </c>
    </row>
    <row r="21" spans="1:25" ht="19.5" customHeight="1">
      <c r="A21" s="349" t="s">
        <v>363</v>
      </c>
      <c r="B21" s="350">
        <v>406.257</v>
      </c>
      <c r="C21" s="351">
        <v>9.538</v>
      </c>
      <c r="D21" s="352">
        <v>0</v>
      </c>
      <c r="E21" s="369">
        <v>0</v>
      </c>
      <c r="F21" s="352">
        <f t="shared" si="0"/>
        <v>415.795</v>
      </c>
      <c r="G21" s="353">
        <f t="shared" si="1"/>
        <v>0.007601633489653172</v>
      </c>
      <c r="H21" s="350">
        <v>496.613</v>
      </c>
      <c r="I21" s="351">
        <v>0</v>
      </c>
      <c r="J21" s="352"/>
      <c r="K21" s="351"/>
      <c r="L21" s="352">
        <f t="shared" si="2"/>
        <v>496.613</v>
      </c>
      <c r="M21" s="354">
        <f t="shared" si="3"/>
        <v>-0.16273838985286326</v>
      </c>
      <c r="N21" s="350">
        <v>4427.822999999999</v>
      </c>
      <c r="O21" s="351">
        <v>73.214</v>
      </c>
      <c r="P21" s="352">
        <v>52.59</v>
      </c>
      <c r="Q21" s="351">
        <v>68.388</v>
      </c>
      <c r="R21" s="352">
        <f t="shared" si="4"/>
        <v>4622.014999999999</v>
      </c>
      <c r="S21" s="353">
        <f t="shared" si="5"/>
        <v>0.009255156623889803</v>
      </c>
      <c r="T21" s="364">
        <v>4728.104</v>
      </c>
      <c r="U21" s="351">
        <v>5.1739999999999995</v>
      </c>
      <c r="V21" s="352"/>
      <c r="W21" s="351">
        <v>53.687</v>
      </c>
      <c r="X21" s="352">
        <f t="shared" si="6"/>
        <v>4786.965</v>
      </c>
      <c r="Y21" s="355">
        <f t="shared" si="7"/>
        <v>-0.03445815877074532</v>
      </c>
    </row>
    <row r="22" spans="1:25" ht="18.75" customHeight="1">
      <c r="A22" s="349" t="s">
        <v>360</v>
      </c>
      <c r="B22" s="350">
        <v>294.66999999999996</v>
      </c>
      <c r="C22" s="351">
        <v>107.75399999999999</v>
      </c>
      <c r="D22" s="352">
        <v>0</v>
      </c>
      <c r="E22" s="351">
        <v>0</v>
      </c>
      <c r="F22" s="352">
        <f t="shared" si="0"/>
        <v>402.424</v>
      </c>
      <c r="G22" s="353">
        <f t="shared" si="1"/>
        <v>0.007357182639137527</v>
      </c>
      <c r="H22" s="350">
        <v>596.666</v>
      </c>
      <c r="I22" s="351">
        <v>375.63</v>
      </c>
      <c r="J22" s="352">
        <v>0.275</v>
      </c>
      <c r="K22" s="351">
        <v>408.558</v>
      </c>
      <c r="L22" s="352">
        <f t="shared" si="2"/>
        <v>1381.129</v>
      </c>
      <c r="M22" s="354">
        <f t="shared" si="3"/>
        <v>-0.7086267828711148</v>
      </c>
      <c r="N22" s="350">
        <v>2989.562999999999</v>
      </c>
      <c r="O22" s="351">
        <v>1589.7790000000005</v>
      </c>
      <c r="P22" s="352">
        <v>140.935</v>
      </c>
      <c r="Q22" s="351">
        <v>10.099000000000002</v>
      </c>
      <c r="R22" s="352">
        <f t="shared" si="4"/>
        <v>4730.376</v>
      </c>
      <c r="S22" s="353">
        <f t="shared" si="5"/>
        <v>0.009472139482431226</v>
      </c>
      <c r="T22" s="364">
        <v>4890.087999999999</v>
      </c>
      <c r="U22" s="351">
        <v>2323.4179999999997</v>
      </c>
      <c r="V22" s="352">
        <v>185.216</v>
      </c>
      <c r="W22" s="351">
        <v>2852.533</v>
      </c>
      <c r="X22" s="352">
        <f t="shared" si="6"/>
        <v>10251.255</v>
      </c>
      <c r="Y22" s="355">
        <f t="shared" si="7"/>
        <v>-0.5385564011430795</v>
      </c>
    </row>
    <row r="23" spans="1:25" ht="19.5" customHeight="1" thickBot="1">
      <c r="A23" s="356" t="s">
        <v>51</v>
      </c>
      <c r="B23" s="357">
        <v>20.472</v>
      </c>
      <c r="C23" s="358">
        <v>0.182</v>
      </c>
      <c r="D23" s="359">
        <v>1.8</v>
      </c>
      <c r="E23" s="358">
        <v>1</v>
      </c>
      <c r="F23" s="359">
        <f t="shared" si="0"/>
        <v>23.454</v>
      </c>
      <c r="G23" s="360">
        <f t="shared" si="1"/>
        <v>0.0004287899370274426</v>
      </c>
      <c r="H23" s="357">
        <v>28.416</v>
      </c>
      <c r="I23" s="358">
        <v>0.087</v>
      </c>
      <c r="J23" s="359">
        <v>0</v>
      </c>
      <c r="K23" s="358">
        <v>0</v>
      </c>
      <c r="L23" s="359">
        <f t="shared" si="2"/>
        <v>28.503</v>
      </c>
      <c r="M23" s="354">
        <f t="shared" si="3"/>
        <v>-0.17713924850015783</v>
      </c>
      <c r="N23" s="357">
        <v>249.70700000000002</v>
      </c>
      <c r="O23" s="358">
        <v>3.8719999999999994</v>
      </c>
      <c r="P23" s="359">
        <v>1.8</v>
      </c>
      <c r="Q23" s="358">
        <v>25.735</v>
      </c>
      <c r="R23" s="359">
        <f t="shared" si="4"/>
        <v>281.11400000000003</v>
      </c>
      <c r="S23" s="360">
        <f t="shared" si="5"/>
        <v>0.0005629047286017374</v>
      </c>
      <c r="T23" s="365">
        <v>300.805</v>
      </c>
      <c r="U23" s="358">
        <v>9.398</v>
      </c>
      <c r="V23" s="359">
        <v>0</v>
      </c>
      <c r="W23" s="358">
        <v>67.651</v>
      </c>
      <c r="X23" s="359">
        <f t="shared" si="6"/>
        <v>377.85400000000004</v>
      </c>
      <c r="Y23" s="362">
        <f t="shared" si="7"/>
        <v>-0.25602481381697695</v>
      </c>
    </row>
    <row r="24" spans="1:25" s="174" customFormat="1" ht="19.5" customHeight="1">
      <c r="A24" s="183" t="s">
        <v>54</v>
      </c>
      <c r="B24" s="180">
        <f>SUM(B25:B32)</f>
        <v>1965.4410000000003</v>
      </c>
      <c r="C24" s="179">
        <f>SUM(C25:C32)</f>
        <v>2412.592</v>
      </c>
      <c r="D24" s="178">
        <f>SUM(D25:D32)</f>
        <v>689.462</v>
      </c>
      <c r="E24" s="179">
        <f>SUM(E25:E32)</f>
        <v>703.84</v>
      </c>
      <c r="F24" s="178">
        <f t="shared" si="0"/>
        <v>5771.335000000001</v>
      </c>
      <c r="G24" s="181">
        <f t="shared" si="1"/>
        <v>0.1055125083659195</v>
      </c>
      <c r="H24" s="180">
        <f>SUM(H25:H32)</f>
        <v>1804.3880000000001</v>
      </c>
      <c r="I24" s="179">
        <f>SUM(I25:I32)</f>
        <v>2330.4800000000005</v>
      </c>
      <c r="J24" s="178">
        <f>SUM(J25:J32)</f>
        <v>0</v>
      </c>
      <c r="K24" s="179">
        <f>SUM(K25:K32)</f>
        <v>0</v>
      </c>
      <c r="L24" s="178">
        <f t="shared" si="2"/>
        <v>4134.868</v>
      </c>
      <c r="M24" s="182">
        <f aca="true" t="shared" si="8" ref="M24:M45">IF(ISERROR(F24/L24-1),"         /0",(F24/L24-1))</f>
        <v>0.39577248898876594</v>
      </c>
      <c r="N24" s="180">
        <f>SUM(N25:N32)</f>
        <v>14167.432999999999</v>
      </c>
      <c r="O24" s="179">
        <f>SUM(O25:O32)</f>
        <v>19468.200999999994</v>
      </c>
      <c r="P24" s="178">
        <f>SUM(P25:P32)</f>
        <v>2281.8759999999997</v>
      </c>
      <c r="Q24" s="179">
        <f>SUM(Q25:Q32)</f>
        <v>2080.8920000000003</v>
      </c>
      <c r="R24" s="178">
        <f t="shared" si="4"/>
        <v>37998.40199999999</v>
      </c>
      <c r="S24" s="181">
        <f t="shared" si="5"/>
        <v>0.0760882779410122</v>
      </c>
      <c r="T24" s="180">
        <f>SUM(T25:T32)</f>
        <v>22968.273</v>
      </c>
      <c r="U24" s="179">
        <f>SUM(U25:U32)</f>
        <v>18235.695</v>
      </c>
      <c r="V24" s="178">
        <f>SUM(V25:V32)</f>
        <v>610.775</v>
      </c>
      <c r="W24" s="179">
        <f>SUM(W25:W32)</f>
        <v>6.178999999999999</v>
      </c>
      <c r="X24" s="178">
        <f t="shared" si="6"/>
        <v>41820.922</v>
      </c>
      <c r="Y24" s="175">
        <f t="shared" si="7"/>
        <v>-0.09140209773471786</v>
      </c>
    </row>
    <row r="25" spans="1:25" ht="19.5" customHeight="1">
      <c r="A25" s="342" t="s">
        <v>364</v>
      </c>
      <c r="B25" s="343">
        <v>757.784</v>
      </c>
      <c r="C25" s="344">
        <v>1297.864</v>
      </c>
      <c r="D25" s="345">
        <v>0</v>
      </c>
      <c r="E25" s="344">
        <v>0</v>
      </c>
      <c r="F25" s="345">
        <f t="shared" si="0"/>
        <v>2055.648</v>
      </c>
      <c r="G25" s="346">
        <f t="shared" si="1"/>
        <v>0.037581699346405234</v>
      </c>
      <c r="H25" s="343">
        <v>994.9540000000001</v>
      </c>
      <c r="I25" s="344">
        <v>1543.0230000000001</v>
      </c>
      <c r="J25" s="345">
        <v>0</v>
      </c>
      <c r="K25" s="344">
        <v>0</v>
      </c>
      <c r="L25" s="345">
        <f t="shared" si="2"/>
        <v>2537.9770000000003</v>
      </c>
      <c r="M25" s="347">
        <f t="shared" si="8"/>
        <v>-0.19004466943553866</v>
      </c>
      <c r="N25" s="343">
        <v>5092.603999999998</v>
      </c>
      <c r="O25" s="344">
        <v>10519.274</v>
      </c>
      <c r="P25" s="345">
        <v>0</v>
      </c>
      <c r="Q25" s="344">
        <v>0.15</v>
      </c>
      <c r="R25" s="345">
        <f t="shared" si="4"/>
        <v>15612.027999999997</v>
      </c>
      <c r="S25" s="346">
        <f t="shared" si="5"/>
        <v>0.03126163899436784</v>
      </c>
      <c r="T25" s="343">
        <v>4863.197</v>
      </c>
      <c r="U25" s="344">
        <v>10770.539999999999</v>
      </c>
      <c r="V25" s="345">
        <v>0</v>
      </c>
      <c r="W25" s="344">
        <v>0</v>
      </c>
      <c r="X25" s="345">
        <f t="shared" si="6"/>
        <v>15633.737</v>
      </c>
      <c r="Y25" s="348">
        <f t="shared" si="7"/>
        <v>-0.0013885995395728212</v>
      </c>
    </row>
    <row r="26" spans="1:25" ht="19.5" customHeight="1">
      <c r="A26" s="349" t="s">
        <v>369</v>
      </c>
      <c r="B26" s="350">
        <v>117.47100000000002</v>
      </c>
      <c r="C26" s="351">
        <v>133.964</v>
      </c>
      <c r="D26" s="352">
        <v>689.462</v>
      </c>
      <c r="E26" s="351">
        <v>0</v>
      </c>
      <c r="F26" s="352">
        <f t="shared" si="0"/>
        <v>940.8969999999999</v>
      </c>
      <c r="G26" s="353">
        <f t="shared" si="1"/>
        <v>0.01720163577126757</v>
      </c>
      <c r="H26" s="350">
        <v>155.956</v>
      </c>
      <c r="I26" s="351">
        <v>120.84700000000001</v>
      </c>
      <c r="J26" s="352"/>
      <c r="K26" s="351"/>
      <c r="L26" s="352">
        <f t="shared" si="2"/>
        <v>276.803</v>
      </c>
      <c r="M26" s="354">
        <f t="shared" si="8"/>
        <v>2.399157523581753</v>
      </c>
      <c r="N26" s="350">
        <v>1118.828</v>
      </c>
      <c r="O26" s="351">
        <v>1212.4859999999999</v>
      </c>
      <c r="P26" s="352">
        <v>2184.408</v>
      </c>
      <c r="Q26" s="351"/>
      <c r="R26" s="352">
        <f t="shared" si="4"/>
        <v>4515.722</v>
      </c>
      <c r="S26" s="353">
        <f t="shared" si="5"/>
        <v>0.009042314743665894</v>
      </c>
      <c r="T26" s="350">
        <v>6375.121000000003</v>
      </c>
      <c r="U26" s="351">
        <v>929.4479999999999</v>
      </c>
      <c r="V26" s="352"/>
      <c r="W26" s="351"/>
      <c r="X26" s="352">
        <f t="shared" si="6"/>
        <v>7304.569000000003</v>
      </c>
      <c r="Y26" s="355">
        <f t="shared" si="7"/>
        <v>-0.3817948738659327</v>
      </c>
    </row>
    <row r="27" spans="1:25" ht="19.5" customHeight="1">
      <c r="A27" s="349" t="s">
        <v>394</v>
      </c>
      <c r="B27" s="350">
        <v>838.587</v>
      </c>
      <c r="C27" s="351">
        <v>71.489</v>
      </c>
      <c r="D27" s="352">
        <v>0</v>
      </c>
      <c r="E27" s="351">
        <v>0</v>
      </c>
      <c r="F27" s="352">
        <f>SUM(B27:E27)</f>
        <v>910.076</v>
      </c>
      <c r="G27" s="353">
        <f>F27/$F$9</f>
        <v>0.01663816111239818</v>
      </c>
      <c r="H27" s="350">
        <v>463.333</v>
      </c>
      <c r="I27" s="351">
        <v>72.08</v>
      </c>
      <c r="J27" s="352"/>
      <c r="K27" s="351"/>
      <c r="L27" s="352">
        <f>SUM(H27:K27)</f>
        <v>535.413</v>
      </c>
      <c r="M27" s="354">
        <f>IF(ISERROR(F27/L27-1),"         /0",(F27/L27-1))</f>
        <v>0.6997644808773789</v>
      </c>
      <c r="N27" s="350">
        <v>6296.019</v>
      </c>
      <c r="O27" s="351">
        <v>990.4979999999998</v>
      </c>
      <c r="P27" s="352">
        <v>96.968</v>
      </c>
      <c r="Q27" s="351">
        <v>11.984</v>
      </c>
      <c r="R27" s="352">
        <f>SUM(N27:Q27)</f>
        <v>7395.469</v>
      </c>
      <c r="S27" s="353">
        <f>R27/$R$9</f>
        <v>0.01480874118801469</v>
      </c>
      <c r="T27" s="350">
        <v>6658.842</v>
      </c>
      <c r="U27" s="351">
        <v>1214.7199999999998</v>
      </c>
      <c r="V27" s="352">
        <v>610.775</v>
      </c>
      <c r="W27" s="351">
        <v>5.879</v>
      </c>
      <c r="X27" s="352">
        <f>SUM(T27:W27)</f>
        <v>8490.216</v>
      </c>
      <c r="Y27" s="355">
        <f>IF(ISERROR(R27/X27-1),"         /0",IF(R27/X27&gt;5,"  *  ",(R27/X27-1)))</f>
        <v>-0.12894218474535868</v>
      </c>
    </row>
    <row r="28" spans="1:25" ht="19.5" customHeight="1">
      <c r="A28" s="349" t="s">
        <v>368</v>
      </c>
      <c r="B28" s="350">
        <v>0.35100000000000003</v>
      </c>
      <c r="C28" s="351">
        <v>0</v>
      </c>
      <c r="D28" s="352">
        <v>0</v>
      </c>
      <c r="E28" s="351">
        <v>703.84</v>
      </c>
      <c r="F28" s="352">
        <f t="shared" si="0"/>
        <v>704.191</v>
      </c>
      <c r="G28" s="353">
        <f t="shared" si="1"/>
        <v>0.012874137227990613</v>
      </c>
      <c r="H28" s="350">
        <v>10.582</v>
      </c>
      <c r="I28" s="351">
        <v>0</v>
      </c>
      <c r="J28" s="352"/>
      <c r="K28" s="351"/>
      <c r="L28" s="352">
        <f t="shared" si="2"/>
        <v>10.582</v>
      </c>
      <c r="M28" s="354" t="s">
        <v>45</v>
      </c>
      <c r="N28" s="350">
        <v>26.118999999999996</v>
      </c>
      <c r="O28" s="351">
        <v>0.041</v>
      </c>
      <c r="P28" s="352"/>
      <c r="Q28" s="351">
        <v>2068.6330000000003</v>
      </c>
      <c r="R28" s="352">
        <f t="shared" si="4"/>
        <v>2094.793</v>
      </c>
      <c r="S28" s="353">
        <f t="shared" si="5"/>
        <v>0.004194628816571992</v>
      </c>
      <c r="T28" s="350">
        <v>73.889</v>
      </c>
      <c r="U28" s="351">
        <v>0</v>
      </c>
      <c r="V28" s="352"/>
      <c r="W28" s="351"/>
      <c r="X28" s="352">
        <f t="shared" si="6"/>
        <v>73.889</v>
      </c>
      <c r="Y28" s="355" t="str">
        <f t="shared" si="7"/>
        <v>  *  </v>
      </c>
    </row>
    <row r="29" spans="1:25" ht="19.5" customHeight="1">
      <c r="A29" s="349" t="s">
        <v>366</v>
      </c>
      <c r="B29" s="350">
        <v>61.086999999999996</v>
      </c>
      <c r="C29" s="351">
        <v>390.27000000000004</v>
      </c>
      <c r="D29" s="352">
        <v>0</v>
      </c>
      <c r="E29" s="351">
        <v>0</v>
      </c>
      <c r="F29" s="352">
        <f t="shared" si="0"/>
        <v>451.357</v>
      </c>
      <c r="G29" s="353">
        <f t="shared" si="1"/>
        <v>0.008251783900694783</v>
      </c>
      <c r="H29" s="350">
        <v>112.158</v>
      </c>
      <c r="I29" s="351">
        <v>305.64300000000003</v>
      </c>
      <c r="J29" s="352"/>
      <c r="K29" s="351"/>
      <c r="L29" s="352">
        <f t="shared" si="2"/>
        <v>417.80100000000004</v>
      </c>
      <c r="M29" s="354">
        <f t="shared" si="8"/>
        <v>0.08031574840653799</v>
      </c>
      <c r="N29" s="350">
        <v>888.9890000000001</v>
      </c>
      <c r="O29" s="351">
        <v>3075.4489999999996</v>
      </c>
      <c r="P29" s="352"/>
      <c r="Q29" s="351"/>
      <c r="R29" s="352">
        <f t="shared" si="4"/>
        <v>3964.4379999999996</v>
      </c>
      <c r="S29" s="353">
        <f t="shared" si="5"/>
        <v>0.007938419632065333</v>
      </c>
      <c r="T29" s="350">
        <v>1126.8349999999998</v>
      </c>
      <c r="U29" s="351">
        <v>2811.255</v>
      </c>
      <c r="V29" s="352"/>
      <c r="W29" s="351"/>
      <c r="X29" s="352">
        <f t="shared" si="6"/>
        <v>3938.09</v>
      </c>
      <c r="Y29" s="355">
        <f t="shared" si="7"/>
        <v>0.006690553034592872</v>
      </c>
    </row>
    <row r="30" spans="1:25" ht="19.5" customHeight="1">
      <c r="A30" s="349" t="s">
        <v>365</v>
      </c>
      <c r="B30" s="350">
        <v>177.99200000000002</v>
      </c>
      <c r="C30" s="351">
        <v>235.069</v>
      </c>
      <c r="D30" s="352">
        <v>0</v>
      </c>
      <c r="E30" s="351">
        <v>0</v>
      </c>
      <c r="F30" s="352">
        <f t="shared" si="0"/>
        <v>413.06100000000004</v>
      </c>
      <c r="G30" s="353">
        <f t="shared" si="1"/>
        <v>0.0075516500459833075</v>
      </c>
      <c r="H30" s="350">
        <v>28.832</v>
      </c>
      <c r="I30" s="351">
        <v>0.046</v>
      </c>
      <c r="J30" s="352"/>
      <c r="K30" s="351"/>
      <c r="L30" s="352">
        <f t="shared" si="2"/>
        <v>28.878</v>
      </c>
      <c r="M30" s="354">
        <f t="shared" si="8"/>
        <v>13.303656762933722</v>
      </c>
      <c r="N30" s="350">
        <v>511.37600000000015</v>
      </c>
      <c r="O30" s="351">
        <v>1297.964</v>
      </c>
      <c r="P30" s="352">
        <v>0</v>
      </c>
      <c r="Q30" s="351">
        <v>0</v>
      </c>
      <c r="R30" s="352">
        <f t="shared" si="4"/>
        <v>1809.3400000000001</v>
      </c>
      <c r="S30" s="353">
        <f t="shared" si="5"/>
        <v>0.0036230356426512635</v>
      </c>
      <c r="T30" s="350">
        <v>3555.9449999999997</v>
      </c>
      <c r="U30" s="351">
        <v>0.046</v>
      </c>
      <c r="V30" s="352">
        <v>0</v>
      </c>
      <c r="W30" s="351">
        <v>0</v>
      </c>
      <c r="X30" s="352">
        <f t="shared" si="6"/>
        <v>3555.9909999999995</v>
      </c>
      <c r="Y30" s="355">
        <f t="shared" si="7"/>
        <v>-0.4911854388832817</v>
      </c>
    </row>
    <row r="31" spans="1:25" ht="19.5" customHeight="1">
      <c r="A31" s="349" t="s">
        <v>367</v>
      </c>
      <c r="B31" s="350">
        <v>7.640000000000001</v>
      </c>
      <c r="C31" s="351">
        <v>283.913</v>
      </c>
      <c r="D31" s="352">
        <v>0</v>
      </c>
      <c r="E31" s="351">
        <v>0</v>
      </c>
      <c r="F31" s="352">
        <f t="shared" si="0"/>
        <v>291.553</v>
      </c>
      <c r="G31" s="353">
        <f t="shared" si="1"/>
        <v>0.005330220538507801</v>
      </c>
      <c r="H31" s="350">
        <v>17.021</v>
      </c>
      <c r="I31" s="351">
        <v>246.657</v>
      </c>
      <c r="J31" s="352"/>
      <c r="K31" s="351"/>
      <c r="L31" s="352">
        <f t="shared" si="2"/>
        <v>263.678</v>
      </c>
      <c r="M31" s="354">
        <f t="shared" si="8"/>
        <v>0.10571606277353429</v>
      </c>
      <c r="N31" s="350">
        <v>131.911</v>
      </c>
      <c r="O31" s="351">
        <v>2308.605</v>
      </c>
      <c r="P31" s="352"/>
      <c r="Q31" s="351"/>
      <c r="R31" s="352">
        <f t="shared" si="4"/>
        <v>2440.516</v>
      </c>
      <c r="S31" s="353">
        <f t="shared" si="5"/>
        <v>0.004886907079078941</v>
      </c>
      <c r="T31" s="350">
        <v>130.32599999999996</v>
      </c>
      <c r="U31" s="351">
        <v>2142.204</v>
      </c>
      <c r="V31" s="352"/>
      <c r="W31" s="351">
        <v>0.3</v>
      </c>
      <c r="X31" s="352">
        <f t="shared" si="6"/>
        <v>2272.8300000000004</v>
      </c>
      <c r="Y31" s="355">
        <f t="shared" si="7"/>
        <v>0.07377850521156426</v>
      </c>
    </row>
    <row r="32" spans="1:25" ht="19.5" customHeight="1" thickBot="1">
      <c r="A32" s="356" t="s">
        <v>51</v>
      </c>
      <c r="B32" s="357">
        <v>4.529</v>
      </c>
      <c r="C32" s="358">
        <v>0.023</v>
      </c>
      <c r="D32" s="359">
        <v>0</v>
      </c>
      <c r="E32" s="358">
        <v>0</v>
      </c>
      <c r="F32" s="359">
        <f t="shared" si="0"/>
        <v>4.552</v>
      </c>
      <c r="G32" s="360">
        <f t="shared" si="1"/>
        <v>8.322042267199278E-05</v>
      </c>
      <c r="H32" s="357">
        <v>21.552</v>
      </c>
      <c r="I32" s="358">
        <v>42.184</v>
      </c>
      <c r="J32" s="359"/>
      <c r="K32" s="358"/>
      <c r="L32" s="359">
        <f t="shared" si="2"/>
        <v>63.736</v>
      </c>
      <c r="M32" s="361">
        <f t="shared" si="8"/>
        <v>-0.9285803941257688</v>
      </c>
      <c r="N32" s="357">
        <v>101.58699999999999</v>
      </c>
      <c r="O32" s="358">
        <v>63.88399999999999</v>
      </c>
      <c r="P32" s="359">
        <v>0.5</v>
      </c>
      <c r="Q32" s="358">
        <v>0.125</v>
      </c>
      <c r="R32" s="359">
        <f t="shared" si="4"/>
        <v>166.09599999999998</v>
      </c>
      <c r="S32" s="360">
        <f t="shared" si="5"/>
        <v>0.00033259184459626394</v>
      </c>
      <c r="T32" s="357">
        <v>184.118</v>
      </c>
      <c r="U32" s="358">
        <v>367.48199999999997</v>
      </c>
      <c r="V32" s="359"/>
      <c r="W32" s="358"/>
      <c r="X32" s="359">
        <f t="shared" si="6"/>
        <v>551.5999999999999</v>
      </c>
      <c r="Y32" s="362">
        <f t="shared" si="7"/>
        <v>-0.6988832487309644</v>
      </c>
    </row>
    <row r="33" spans="1:25" s="174" customFormat="1" ht="19.5" customHeight="1">
      <c r="A33" s="183" t="s">
        <v>53</v>
      </c>
      <c r="B33" s="180">
        <f>SUM(B34:B40)</f>
        <v>3186.999</v>
      </c>
      <c r="C33" s="179">
        <f>SUM(C34:C40)</f>
        <v>2241.2019999999998</v>
      </c>
      <c r="D33" s="178">
        <f>SUM(D34:D40)</f>
        <v>203.82</v>
      </c>
      <c r="E33" s="179">
        <f>SUM(E34:E40)</f>
        <v>238.122</v>
      </c>
      <c r="F33" s="178">
        <f t="shared" si="0"/>
        <v>5870.142999999999</v>
      </c>
      <c r="G33" s="181">
        <f t="shared" si="1"/>
        <v>0.10731893269003508</v>
      </c>
      <c r="H33" s="180">
        <f>SUM(H34:H40)</f>
        <v>3365.066</v>
      </c>
      <c r="I33" s="179">
        <f>SUM(I34:I40)</f>
        <v>2664.093</v>
      </c>
      <c r="J33" s="178">
        <f>SUM(J34:J40)</f>
        <v>21.732</v>
      </c>
      <c r="K33" s="179">
        <f>SUM(K34:K40)</f>
        <v>67.856</v>
      </c>
      <c r="L33" s="178">
        <f t="shared" si="2"/>
        <v>6118.746999999999</v>
      </c>
      <c r="M33" s="182">
        <f t="shared" si="8"/>
        <v>-0.040629887132120346</v>
      </c>
      <c r="N33" s="180">
        <f>SUM(N34:N40)</f>
        <v>28246.204999999994</v>
      </c>
      <c r="O33" s="179">
        <f>SUM(O34:O40)</f>
        <v>18417.544999999995</v>
      </c>
      <c r="P33" s="178">
        <f>SUM(P34:P40)</f>
        <v>2561.1980000000003</v>
      </c>
      <c r="Q33" s="179">
        <f>SUM(Q34:Q40)</f>
        <v>2147.23</v>
      </c>
      <c r="R33" s="178">
        <f t="shared" si="4"/>
        <v>51372.17799999999</v>
      </c>
      <c r="S33" s="181">
        <f t="shared" si="5"/>
        <v>0.10286802476849297</v>
      </c>
      <c r="T33" s="180">
        <f>SUM(T34:T40)</f>
        <v>27942.660000000003</v>
      </c>
      <c r="U33" s="179">
        <f>SUM(U34:U40)</f>
        <v>20694.262000000002</v>
      </c>
      <c r="V33" s="178">
        <f>SUM(V34:V40)</f>
        <v>627.0049999999998</v>
      </c>
      <c r="W33" s="179">
        <f>SUM(W34:W40)</f>
        <v>1189.1599999999999</v>
      </c>
      <c r="X33" s="178">
        <f t="shared" si="6"/>
        <v>50453.087</v>
      </c>
      <c r="Y33" s="175">
        <f t="shared" si="7"/>
        <v>0.018216744596817103</v>
      </c>
    </row>
    <row r="34" spans="1:25" s="137" customFormat="1" ht="19.5" customHeight="1">
      <c r="A34" s="342" t="s">
        <v>379</v>
      </c>
      <c r="B34" s="343">
        <v>2222.381</v>
      </c>
      <c r="C34" s="344">
        <v>1517.406</v>
      </c>
      <c r="D34" s="345">
        <v>0</v>
      </c>
      <c r="E34" s="344">
        <v>86.702</v>
      </c>
      <c r="F34" s="345">
        <f t="shared" si="0"/>
        <v>3826.4889999999996</v>
      </c>
      <c r="G34" s="346">
        <f t="shared" si="1"/>
        <v>0.06995650965064389</v>
      </c>
      <c r="H34" s="343">
        <v>2221.2789999999995</v>
      </c>
      <c r="I34" s="344">
        <v>1605.115</v>
      </c>
      <c r="J34" s="345">
        <v>21.732</v>
      </c>
      <c r="K34" s="344">
        <v>67.606</v>
      </c>
      <c r="L34" s="345">
        <f t="shared" si="2"/>
        <v>3915.731999999999</v>
      </c>
      <c r="M34" s="347">
        <f t="shared" si="8"/>
        <v>-0.022790885586653875</v>
      </c>
      <c r="N34" s="343">
        <v>19511.045999999995</v>
      </c>
      <c r="O34" s="344">
        <v>12995.544999999993</v>
      </c>
      <c r="P34" s="345">
        <v>77.84</v>
      </c>
      <c r="Q34" s="344">
        <v>163.631</v>
      </c>
      <c r="R34" s="345">
        <f t="shared" si="4"/>
        <v>32748.061999999987</v>
      </c>
      <c r="S34" s="346">
        <f t="shared" si="5"/>
        <v>0.06557495874393611</v>
      </c>
      <c r="T34" s="363">
        <v>18109.636000000002</v>
      </c>
      <c r="U34" s="344">
        <v>14336.887999999999</v>
      </c>
      <c r="V34" s="345">
        <v>624.0169999999997</v>
      </c>
      <c r="W34" s="344">
        <v>1065.8400000000001</v>
      </c>
      <c r="X34" s="345">
        <f t="shared" si="6"/>
        <v>34136.380999999994</v>
      </c>
      <c r="Y34" s="348">
        <f t="shared" si="7"/>
        <v>-0.04066977691630547</v>
      </c>
    </row>
    <row r="35" spans="1:25" s="137" customFormat="1" ht="19.5" customHeight="1">
      <c r="A35" s="349" t="s">
        <v>380</v>
      </c>
      <c r="B35" s="350">
        <v>705.532</v>
      </c>
      <c r="C35" s="351">
        <v>577.617</v>
      </c>
      <c r="D35" s="352">
        <v>203.82</v>
      </c>
      <c r="E35" s="351">
        <v>146.066</v>
      </c>
      <c r="F35" s="352">
        <f aca="true" t="shared" si="9" ref="F35:F40">SUM(B35:E35)</f>
        <v>1633.0349999999999</v>
      </c>
      <c r="G35" s="353">
        <f aca="true" t="shared" si="10" ref="G35:G40">F35/$F$9</f>
        <v>0.029855418044410748</v>
      </c>
      <c r="H35" s="350">
        <v>884.652</v>
      </c>
      <c r="I35" s="351">
        <v>811.711</v>
      </c>
      <c r="J35" s="352">
        <v>0</v>
      </c>
      <c r="K35" s="351">
        <v>0</v>
      </c>
      <c r="L35" s="352">
        <f aca="true" t="shared" si="11" ref="L35:L40">SUM(H35:K35)</f>
        <v>1696.363</v>
      </c>
      <c r="M35" s="354">
        <f aca="true" t="shared" si="12" ref="M35:M40">IF(ISERROR(F35/L35-1),"         /0",(F35/L35-1))</f>
        <v>-0.0373316324395192</v>
      </c>
      <c r="N35" s="350">
        <v>5793.55</v>
      </c>
      <c r="O35" s="351">
        <v>3718.4389999999994</v>
      </c>
      <c r="P35" s="352">
        <v>2469.3320000000003</v>
      </c>
      <c r="Q35" s="351">
        <v>1882.3880000000001</v>
      </c>
      <c r="R35" s="352">
        <f aca="true" t="shared" si="13" ref="R35:R40">SUM(N35:Q35)</f>
        <v>13863.709</v>
      </c>
      <c r="S35" s="353">
        <f aca="true" t="shared" si="14" ref="S35:S40">R35/$R$9</f>
        <v>0.02776079224819277</v>
      </c>
      <c r="T35" s="364">
        <v>7381.9969999999985</v>
      </c>
      <c r="U35" s="351">
        <v>5337.147</v>
      </c>
      <c r="V35" s="352">
        <v>0.45</v>
      </c>
      <c r="W35" s="351">
        <v>0.86</v>
      </c>
      <c r="X35" s="352">
        <f aca="true" t="shared" si="15" ref="X35:X40">SUM(T35:W35)</f>
        <v>12720.454</v>
      </c>
      <c r="Y35" s="355">
        <f aca="true" t="shared" si="16" ref="Y35:Y40">IF(ISERROR(R35/X35-1),"         /0",IF(R35/X35&gt;5,"  *  ",(R35/X35-1)))</f>
        <v>0.08987532992140079</v>
      </c>
    </row>
    <row r="36" spans="1:25" s="137" customFormat="1" ht="19.5" customHeight="1">
      <c r="A36" s="349" t="s">
        <v>383</v>
      </c>
      <c r="B36" s="350">
        <v>107.194</v>
      </c>
      <c r="C36" s="351">
        <v>28.897</v>
      </c>
      <c r="D36" s="352">
        <v>0</v>
      </c>
      <c r="E36" s="351">
        <v>0</v>
      </c>
      <c r="F36" s="352">
        <f t="shared" si="9"/>
        <v>136.091</v>
      </c>
      <c r="G36" s="353">
        <f t="shared" si="10"/>
        <v>0.002488038343992568</v>
      </c>
      <c r="H36" s="350">
        <v>105.737</v>
      </c>
      <c r="I36" s="351">
        <v>28.825</v>
      </c>
      <c r="J36" s="352"/>
      <c r="K36" s="351"/>
      <c r="L36" s="352">
        <f t="shared" si="11"/>
        <v>134.56199999999998</v>
      </c>
      <c r="M36" s="354">
        <f t="shared" si="12"/>
        <v>0.011362791872891576</v>
      </c>
      <c r="N36" s="350">
        <v>1248.264</v>
      </c>
      <c r="O36" s="351">
        <v>360.1580000000001</v>
      </c>
      <c r="P36" s="352">
        <v>0</v>
      </c>
      <c r="Q36" s="351">
        <v>0</v>
      </c>
      <c r="R36" s="352">
        <f t="shared" si="13"/>
        <v>1608.422</v>
      </c>
      <c r="S36" s="353">
        <f t="shared" si="14"/>
        <v>0.0032207159706989456</v>
      </c>
      <c r="T36" s="364">
        <v>1019.5899999999997</v>
      </c>
      <c r="U36" s="351">
        <v>379.4710000000001</v>
      </c>
      <c r="V36" s="352">
        <v>0.224</v>
      </c>
      <c r="W36" s="351">
        <v>32.337999999999994</v>
      </c>
      <c r="X36" s="352">
        <f t="shared" si="15"/>
        <v>1431.6229999999996</v>
      </c>
      <c r="Y36" s="355">
        <f t="shared" si="16"/>
        <v>0.12349550125975939</v>
      </c>
    </row>
    <row r="37" spans="1:25" s="137" customFormat="1" ht="19.5" customHeight="1">
      <c r="A37" s="349" t="s">
        <v>384</v>
      </c>
      <c r="B37" s="350">
        <v>31.066</v>
      </c>
      <c r="C37" s="351">
        <v>99.383</v>
      </c>
      <c r="D37" s="352">
        <v>0</v>
      </c>
      <c r="E37" s="351">
        <v>0</v>
      </c>
      <c r="F37" s="352">
        <f>SUM(B37:E37)</f>
        <v>130.44899999999998</v>
      </c>
      <c r="G37" s="353">
        <f>F37/$F$9</f>
        <v>0.002384890359652633</v>
      </c>
      <c r="H37" s="350">
        <v>30.144</v>
      </c>
      <c r="I37" s="351">
        <v>103.263</v>
      </c>
      <c r="J37" s="352"/>
      <c r="K37" s="351"/>
      <c r="L37" s="352">
        <f>SUM(H37:K37)</f>
        <v>133.407</v>
      </c>
      <c r="M37" s="354">
        <f>IF(ISERROR(F37/L37-1),"         /0",(F37/L37-1))</f>
        <v>-0.022172749555870563</v>
      </c>
      <c r="N37" s="350">
        <v>310.041</v>
      </c>
      <c r="O37" s="351">
        <v>999.8370000000001</v>
      </c>
      <c r="P37" s="352">
        <v>0</v>
      </c>
      <c r="Q37" s="351">
        <v>0</v>
      </c>
      <c r="R37" s="352">
        <f>SUM(N37:Q37)</f>
        <v>1309.8780000000002</v>
      </c>
      <c r="S37" s="353">
        <f>R37/$R$9</f>
        <v>0.002622909282680288</v>
      </c>
      <c r="T37" s="364">
        <v>286.945</v>
      </c>
      <c r="U37" s="351">
        <v>192.226</v>
      </c>
      <c r="V37" s="352">
        <v>0</v>
      </c>
      <c r="W37" s="351">
        <v>26.619</v>
      </c>
      <c r="X37" s="352">
        <f t="shared" si="15"/>
        <v>505.78999999999996</v>
      </c>
      <c r="Y37" s="355">
        <f>IF(ISERROR(R37/X37-1),"         /0",IF(R37/X37&gt;5,"  *  ",(R37/X37-1)))</f>
        <v>1.589766503885012</v>
      </c>
    </row>
    <row r="38" spans="1:25" s="137" customFormat="1" ht="19.5" customHeight="1">
      <c r="A38" s="349" t="s">
        <v>382</v>
      </c>
      <c r="B38" s="350">
        <v>71.855</v>
      </c>
      <c r="C38" s="351">
        <v>16.511</v>
      </c>
      <c r="D38" s="352">
        <v>0</v>
      </c>
      <c r="E38" s="351">
        <v>0</v>
      </c>
      <c r="F38" s="352">
        <f>SUM(B38:E38)</f>
        <v>88.366</v>
      </c>
      <c r="G38" s="353">
        <f>F38/$F$9</f>
        <v>0.0016155219397700604</v>
      </c>
      <c r="H38" s="350">
        <v>51.405</v>
      </c>
      <c r="I38" s="351">
        <v>112.416</v>
      </c>
      <c r="J38" s="352"/>
      <c r="K38" s="351"/>
      <c r="L38" s="352">
        <f>SUM(H38:K38)</f>
        <v>163.821</v>
      </c>
      <c r="M38" s="354">
        <f>IF(ISERROR(F38/L38-1),"         /0",(F38/L38-1))</f>
        <v>-0.46059418511668226</v>
      </c>
      <c r="N38" s="350">
        <v>690.5780000000001</v>
      </c>
      <c r="O38" s="351">
        <v>290.28200000000004</v>
      </c>
      <c r="P38" s="352">
        <v>0</v>
      </c>
      <c r="Q38" s="351">
        <v>0</v>
      </c>
      <c r="R38" s="352">
        <f>SUM(N38:Q38)</f>
        <v>980.8600000000001</v>
      </c>
      <c r="S38" s="353">
        <f>R38/$R$9</f>
        <v>0.001964081234290359</v>
      </c>
      <c r="T38" s="364">
        <v>554.055</v>
      </c>
      <c r="U38" s="351">
        <v>364.317</v>
      </c>
      <c r="V38" s="352">
        <v>0.3</v>
      </c>
      <c r="W38" s="351">
        <v>0.3</v>
      </c>
      <c r="X38" s="352">
        <f t="shared" si="15"/>
        <v>918.9719999999999</v>
      </c>
      <c r="Y38" s="355">
        <f>IF(ISERROR(R38/X38-1),"         /0",IF(R38/X38&gt;5,"  *  ",(R38/X38-1)))</f>
        <v>0.06734481572887985</v>
      </c>
    </row>
    <row r="39" spans="1:25" s="137" customFormat="1" ht="19.5" customHeight="1">
      <c r="A39" s="349" t="s">
        <v>381</v>
      </c>
      <c r="B39" s="350">
        <v>43.619</v>
      </c>
      <c r="C39" s="351">
        <v>1.388</v>
      </c>
      <c r="D39" s="352">
        <v>0</v>
      </c>
      <c r="E39" s="351">
        <v>0</v>
      </c>
      <c r="F39" s="352">
        <f t="shared" si="9"/>
        <v>45.007</v>
      </c>
      <c r="G39" s="353">
        <f t="shared" si="10"/>
        <v>0.0008228254752193275</v>
      </c>
      <c r="H39" s="350">
        <v>67.012</v>
      </c>
      <c r="I39" s="351">
        <v>2.763</v>
      </c>
      <c r="J39" s="352"/>
      <c r="K39" s="351">
        <v>0</v>
      </c>
      <c r="L39" s="352">
        <f t="shared" si="11"/>
        <v>69.775</v>
      </c>
      <c r="M39" s="354">
        <f t="shared" si="12"/>
        <v>-0.3549695449659621</v>
      </c>
      <c r="N39" s="350">
        <v>531.145</v>
      </c>
      <c r="O39" s="351">
        <v>37.258</v>
      </c>
      <c r="P39" s="352">
        <v>13</v>
      </c>
      <c r="Q39" s="351">
        <v>4.35</v>
      </c>
      <c r="R39" s="352">
        <f t="shared" si="13"/>
        <v>585.753</v>
      </c>
      <c r="S39" s="353">
        <f t="shared" si="14"/>
        <v>0.0011729160891761116</v>
      </c>
      <c r="T39" s="364">
        <v>499.113</v>
      </c>
      <c r="U39" s="351">
        <v>48.58</v>
      </c>
      <c r="V39" s="352">
        <v>0.25</v>
      </c>
      <c r="W39" s="351">
        <v>0.4</v>
      </c>
      <c r="X39" s="352">
        <f t="shared" si="15"/>
        <v>548.343</v>
      </c>
      <c r="Y39" s="355">
        <f t="shared" si="16"/>
        <v>0.06822372128394094</v>
      </c>
    </row>
    <row r="40" spans="1:25" s="137" customFormat="1" ht="19.5" customHeight="1" thickBot="1">
      <c r="A40" s="349" t="s">
        <v>51</v>
      </c>
      <c r="B40" s="350">
        <v>5.352</v>
      </c>
      <c r="C40" s="351">
        <v>0</v>
      </c>
      <c r="D40" s="352">
        <v>0</v>
      </c>
      <c r="E40" s="351">
        <v>5.354</v>
      </c>
      <c r="F40" s="352">
        <f t="shared" si="9"/>
        <v>10.706</v>
      </c>
      <c r="G40" s="353">
        <f t="shared" si="10"/>
        <v>0.00019572887634586</v>
      </c>
      <c r="H40" s="350">
        <v>4.837</v>
      </c>
      <c r="I40" s="351">
        <v>0</v>
      </c>
      <c r="J40" s="352">
        <v>0</v>
      </c>
      <c r="K40" s="351">
        <v>0.25</v>
      </c>
      <c r="L40" s="352">
        <f t="shared" si="11"/>
        <v>5.087</v>
      </c>
      <c r="M40" s="354">
        <f t="shared" si="12"/>
        <v>1.1045803027324554</v>
      </c>
      <c r="N40" s="350">
        <v>161.581</v>
      </c>
      <c r="O40" s="351">
        <v>16.026</v>
      </c>
      <c r="P40" s="352">
        <v>1.026</v>
      </c>
      <c r="Q40" s="351">
        <v>96.861</v>
      </c>
      <c r="R40" s="352">
        <f t="shared" si="13"/>
        <v>275.494</v>
      </c>
      <c r="S40" s="353">
        <f t="shared" si="14"/>
        <v>0.0005516511995183698</v>
      </c>
      <c r="T40" s="364">
        <v>91.32400000000001</v>
      </c>
      <c r="U40" s="351">
        <v>35.633</v>
      </c>
      <c r="V40" s="352">
        <v>1.764</v>
      </c>
      <c r="W40" s="351">
        <v>62.803</v>
      </c>
      <c r="X40" s="352">
        <f t="shared" si="15"/>
        <v>191.52400000000003</v>
      </c>
      <c r="Y40" s="355">
        <f t="shared" si="16"/>
        <v>0.43843069275913193</v>
      </c>
    </row>
    <row r="41" spans="1:25" s="174" customFormat="1" ht="19.5" customHeight="1">
      <c r="A41" s="183" t="s">
        <v>52</v>
      </c>
      <c r="B41" s="180">
        <f>SUM(B42:B44)</f>
        <v>203.096</v>
      </c>
      <c r="C41" s="179">
        <f>SUM(C42:C44)</f>
        <v>50.678999999999995</v>
      </c>
      <c r="D41" s="178">
        <f>SUM(D42:D44)</f>
        <v>54.823</v>
      </c>
      <c r="E41" s="179">
        <f>SUM(E42:E44)</f>
        <v>16.38</v>
      </c>
      <c r="F41" s="178">
        <f t="shared" si="0"/>
        <v>324.978</v>
      </c>
      <c r="G41" s="181">
        <f t="shared" si="1"/>
        <v>0.005941301959380244</v>
      </c>
      <c r="H41" s="180">
        <f>SUM(H42:H44)</f>
        <v>353.687</v>
      </c>
      <c r="I41" s="179">
        <f>SUM(I42:I44)</f>
        <v>28.147000000000002</v>
      </c>
      <c r="J41" s="178">
        <f>SUM(J42:J44)</f>
        <v>0</v>
      </c>
      <c r="K41" s="179">
        <f>SUM(K42:K44)</f>
        <v>0</v>
      </c>
      <c r="L41" s="178">
        <f t="shared" si="2"/>
        <v>381.834</v>
      </c>
      <c r="M41" s="182">
        <f t="shared" si="8"/>
        <v>-0.14890240261474885</v>
      </c>
      <c r="N41" s="180">
        <f>SUM(N42:N44)</f>
        <v>1236.212</v>
      </c>
      <c r="O41" s="179">
        <f>SUM(O42:O44)</f>
        <v>301.82699999999994</v>
      </c>
      <c r="P41" s="178">
        <f>SUM(P42:P44)</f>
        <v>500.558</v>
      </c>
      <c r="Q41" s="179">
        <f>SUM(Q42:Q44)</f>
        <v>205.042</v>
      </c>
      <c r="R41" s="178">
        <f t="shared" si="4"/>
        <v>2243.639</v>
      </c>
      <c r="S41" s="181">
        <f t="shared" si="5"/>
        <v>0.004492679135067173</v>
      </c>
      <c r="T41" s="180">
        <f>SUM(T42:T44)</f>
        <v>2955.2060000000006</v>
      </c>
      <c r="U41" s="179">
        <f>SUM(U42:U44)</f>
        <v>597.761</v>
      </c>
      <c r="V41" s="178">
        <f>SUM(V42:V44)</f>
        <v>88.472</v>
      </c>
      <c r="W41" s="179">
        <f>SUM(W42:W44)</f>
        <v>138.134</v>
      </c>
      <c r="X41" s="178">
        <f t="shared" si="6"/>
        <v>3779.573000000001</v>
      </c>
      <c r="Y41" s="175">
        <f t="shared" si="7"/>
        <v>-0.406377651655359</v>
      </c>
    </row>
    <row r="42" spans="1:25" ht="19.5" customHeight="1">
      <c r="A42" s="342" t="s">
        <v>387</v>
      </c>
      <c r="B42" s="343">
        <v>186.848</v>
      </c>
      <c r="C42" s="344">
        <v>11.955</v>
      </c>
      <c r="D42" s="345">
        <v>0</v>
      </c>
      <c r="E42" s="344">
        <v>0</v>
      </c>
      <c r="F42" s="345">
        <f t="shared" si="0"/>
        <v>198.80300000000003</v>
      </c>
      <c r="G42" s="346">
        <f t="shared" si="1"/>
        <v>0.0036345495800659453</v>
      </c>
      <c r="H42" s="343">
        <v>329.843</v>
      </c>
      <c r="I42" s="344">
        <v>7.420999999999999</v>
      </c>
      <c r="J42" s="345">
        <v>0</v>
      </c>
      <c r="K42" s="344">
        <v>0</v>
      </c>
      <c r="L42" s="345">
        <f t="shared" si="2"/>
        <v>337.264</v>
      </c>
      <c r="M42" s="347">
        <f t="shared" si="8"/>
        <v>-0.4105418900327339</v>
      </c>
      <c r="N42" s="343">
        <v>978.598</v>
      </c>
      <c r="O42" s="344">
        <v>43.933</v>
      </c>
      <c r="P42" s="345">
        <v>46.949</v>
      </c>
      <c r="Q42" s="344">
        <v>12.653</v>
      </c>
      <c r="R42" s="345">
        <f t="shared" si="4"/>
        <v>1082.133</v>
      </c>
      <c r="S42" s="346">
        <f t="shared" si="5"/>
        <v>0.0021668710298170272</v>
      </c>
      <c r="T42" s="363">
        <v>2406.2210000000005</v>
      </c>
      <c r="U42" s="344">
        <v>127.66599999999997</v>
      </c>
      <c r="V42" s="345">
        <v>1.3499999999999999</v>
      </c>
      <c r="W42" s="344">
        <v>1.2000000000000002</v>
      </c>
      <c r="X42" s="345">
        <f t="shared" si="6"/>
        <v>2536.4370000000004</v>
      </c>
      <c r="Y42" s="348">
        <f t="shared" si="7"/>
        <v>-0.573364920950136</v>
      </c>
    </row>
    <row r="43" spans="1:25" ht="19.5" customHeight="1">
      <c r="A43" s="349" t="s">
        <v>388</v>
      </c>
      <c r="B43" s="350">
        <v>14.923</v>
      </c>
      <c r="C43" s="351">
        <v>38.724</v>
      </c>
      <c r="D43" s="352">
        <v>54.823</v>
      </c>
      <c r="E43" s="351">
        <v>16.38</v>
      </c>
      <c r="F43" s="352">
        <f>SUM(B43:E43)</f>
        <v>124.85</v>
      </c>
      <c r="G43" s="353">
        <f>F43/$F$9</f>
        <v>0.0022825285084794155</v>
      </c>
      <c r="H43" s="350">
        <v>23.626</v>
      </c>
      <c r="I43" s="351">
        <v>20.610000000000003</v>
      </c>
      <c r="J43" s="352">
        <v>0</v>
      </c>
      <c r="K43" s="351"/>
      <c r="L43" s="352">
        <f>SUM(H43:K43)</f>
        <v>44.236000000000004</v>
      </c>
      <c r="M43" s="354">
        <f>IF(ISERROR(F43/L43-1),"         /0",(F43/L43-1))</f>
        <v>1.8223618772040866</v>
      </c>
      <c r="N43" s="350">
        <v>239.71299999999997</v>
      </c>
      <c r="O43" s="351">
        <v>257.89399999999995</v>
      </c>
      <c r="P43" s="352">
        <v>452.339</v>
      </c>
      <c r="Q43" s="351">
        <v>98.54799999999999</v>
      </c>
      <c r="R43" s="352">
        <f>SUM(N43:Q43)</f>
        <v>1048.494</v>
      </c>
      <c r="S43" s="353">
        <f>R43/$R$9</f>
        <v>0.002099512050308949</v>
      </c>
      <c r="T43" s="364">
        <v>305.25199999999995</v>
      </c>
      <c r="U43" s="351">
        <v>282.491</v>
      </c>
      <c r="V43" s="352">
        <v>1.7779999999999998</v>
      </c>
      <c r="W43" s="351">
        <v>1.0190000000000001</v>
      </c>
      <c r="X43" s="352">
        <f>SUM(T43:W43)</f>
        <v>590.54</v>
      </c>
      <c r="Y43" s="355">
        <f>IF(ISERROR(R43/X43-1),"         /0",IF(R43/X43&gt;5,"  *  ",(R43/X43-1)))</f>
        <v>0.7754834558200969</v>
      </c>
    </row>
    <row r="44" spans="1:25" ht="19.5" customHeight="1" thickBot="1">
      <c r="A44" s="349" t="s">
        <v>51</v>
      </c>
      <c r="B44" s="350">
        <v>1.325</v>
      </c>
      <c r="C44" s="351">
        <v>0</v>
      </c>
      <c r="D44" s="352">
        <v>0</v>
      </c>
      <c r="E44" s="351">
        <v>0</v>
      </c>
      <c r="F44" s="352">
        <f>SUM(B44:E44)</f>
        <v>1.325</v>
      </c>
      <c r="G44" s="353">
        <f>F44/$F$9</f>
        <v>2.4223870834883664E-05</v>
      </c>
      <c r="H44" s="350">
        <v>0.21800000000000003</v>
      </c>
      <c r="I44" s="351">
        <v>0.116</v>
      </c>
      <c r="J44" s="352"/>
      <c r="K44" s="351"/>
      <c r="L44" s="352">
        <f>SUM(H44:K44)</f>
        <v>0.334</v>
      </c>
      <c r="M44" s="354">
        <f>IF(ISERROR(F44/L44-1),"         /0",(F44/L44-1))</f>
        <v>2.9670658682634725</v>
      </c>
      <c r="N44" s="350">
        <v>17.901000000000003</v>
      </c>
      <c r="O44" s="351">
        <v>0</v>
      </c>
      <c r="P44" s="352">
        <v>1.27</v>
      </c>
      <c r="Q44" s="351">
        <v>93.84100000000001</v>
      </c>
      <c r="R44" s="352">
        <f>SUM(N44:Q44)</f>
        <v>113.01200000000001</v>
      </c>
      <c r="S44" s="353">
        <f>R44/$R$9</f>
        <v>0.00022629605494119657</v>
      </c>
      <c r="T44" s="364">
        <v>243.733</v>
      </c>
      <c r="U44" s="351">
        <v>187.60400000000004</v>
      </c>
      <c r="V44" s="352">
        <v>85.344</v>
      </c>
      <c r="W44" s="351">
        <v>135.915</v>
      </c>
      <c r="X44" s="352">
        <f>SUM(T44:W44)</f>
        <v>652.596</v>
      </c>
      <c r="Y44" s="355">
        <f>IF(ISERROR(R44/X44-1),"         /0",IF(R44/X44&gt;5,"  *  ",(R44/X44-1)))</f>
        <v>-0.826827010891884</v>
      </c>
    </row>
    <row r="45" spans="1:25" s="137" customFormat="1" ht="19.5" customHeight="1" thickBot="1">
      <c r="A45" s="173" t="s">
        <v>51</v>
      </c>
      <c r="B45" s="170">
        <v>25.392999999999997</v>
      </c>
      <c r="C45" s="169">
        <v>1.135</v>
      </c>
      <c r="D45" s="168">
        <v>0</v>
      </c>
      <c r="E45" s="169">
        <v>0</v>
      </c>
      <c r="F45" s="168">
        <f t="shared" si="0"/>
        <v>26.528</v>
      </c>
      <c r="G45" s="171">
        <f t="shared" si="1"/>
        <v>0.0004849893173643727</v>
      </c>
      <c r="H45" s="170">
        <v>83.882</v>
      </c>
      <c r="I45" s="169">
        <v>0</v>
      </c>
      <c r="J45" s="168"/>
      <c r="K45" s="169"/>
      <c r="L45" s="168">
        <f t="shared" si="2"/>
        <v>83.882</v>
      </c>
      <c r="M45" s="172">
        <f t="shared" si="8"/>
        <v>-0.6837462149209604</v>
      </c>
      <c r="N45" s="170">
        <v>449.13500000000005</v>
      </c>
      <c r="O45" s="169">
        <v>9.086</v>
      </c>
      <c r="P45" s="168">
        <v>0.145</v>
      </c>
      <c r="Q45" s="169">
        <v>0.06</v>
      </c>
      <c r="R45" s="168">
        <f t="shared" si="4"/>
        <v>458.42600000000004</v>
      </c>
      <c r="S45" s="171">
        <f t="shared" si="5"/>
        <v>0.0009179555735892912</v>
      </c>
      <c r="T45" s="170">
        <v>849.784</v>
      </c>
      <c r="U45" s="169">
        <v>0.401</v>
      </c>
      <c r="V45" s="168">
        <v>0.52</v>
      </c>
      <c r="W45" s="169">
        <v>0.09</v>
      </c>
      <c r="X45" s="168">
        <f>SUM(T45:W45)</f>
        <v>850.795</v>
      </c>
      <c r="Y45" s="165">
        <f t="shared" si="7"/>
        <v>-0.46117924999559223</v>
      </c>
    </row>
    <row r="46" ht="6.75" customHeight="1" thickTop="1">
      <c r="A46" s="105"/>
    </row>
    <row r="47" ht="14.25">
      <c r="A47" s="105" t="s">
        <v>50</v>
      </c>
    </row>
    <row r="48" ht="14.25">
      <c r="A48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6" dxfId="93" operator="lessThan" stopIfTrue="1">
      <formula>0</formula>
    </cfRule>
  </conditionalFormatting>
  <conditionalFormatting sqref="Y10:Y45 M10:M45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1">
      <selection activeCell="T79" sqref="T79:W79"/>
    </sheetView>
  </sheetViews>
  <sheetFormatPr defaultColWidth="8.00390625" defaultRowHeight="15"/>
  <cols>
    <col min="1" max="1" width="24.281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42187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421875" style="112" bestFit="1" customWidth="1"/>
    <col min="17" max="17" width="9.140625" style="112" customWidth="1"/>
    <col min="18" max="19" width="9.8515625" style="112" bestFit="1" customWidth="1"/>
    <col min="20" max="20" width="10.421875" style="112" customWidth="1"/>
    <col min="21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65" t="s">
        <v>68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7"/>
    </row>
    <row r="4" spans="1:25" ht="21" customHeight="1" thickBot="1">
      <c r="A4" s="676" t="s">
        <v>42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</row>
    <row r="5" spans="1:25" s="164" customFormat="1" ht="15.75" customHeight="1" thickBot="1" thickTop="1">
      <c r="A5" s="612" t="s">
        <v>63</v>
      </c>
      <c r="B5" s="682" t="s">
        <v>34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33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130" customFormat="1" ht="26.25" customHeight="1" thickBot="1">
      <c r="A6" s="613"/>
      <c r="B6" s="687" t="s">
        <v>151</v>
      </c>
      <c r="C6" s="688"/>
      <c r="D6" s="688"/>
      <c r="E6" s="688"/>
      <c r="F6" s="688"/>
      <c r="G6" s="668" t="s">
        <v>32</v>
      </c>
      <c r="H6" s="687" t="s">
        <v>152</v>
      </c>
      <c r="I6" s="688"/>
      <c r="J6" s="688"/>
      <c r="K6" s="688"/>
      <c r="L6" s="688"/>
      <c r="M6" s="679" t="s">
        <v>31</v>
      </c>
      <c r="N6" s="687" t="s">
        <v>153</v>
      </c>
      <c r="O6" s="688"/>
      <c r="P6" s="688"/>
      <c r="Q6" s="688"/>
      <c r="R6" s="688"/>
      <c r="S6" s="668" t="s">
        <v>32</v>
      </c>
      <c r="T6" s="687" t="s">
        <v>154</v>
      </c>
      <c r="U6" s="688"/>
      <c r="V6" s="688"/>
      <c r="W6" s="688"/>
      <c r="X6" s="688"/>
      <c r="Y6" s="673" t="s">
        <v>31</v>
      </c>
    </row>
    <row r="7" spans="1:25" s="125" customFormat="1" ht="26.25" customHeight="1">
      <c r="A7" s="614"/>
      <c r="B7" s="606" t="s">
        <v>20</v>
      </c>
      <c r="C7" s="602"/>
      <c r="D7" s="601" t="s">
        <v>19</v>
      </c>
      <c r="E7" s="602"/>
      <c r="F7" s="693" t="s">
        <v>15</v>
      </c>
      <c r="G7" s="669"/>
      <c r="H7" s="606" t="s">
        <v>20</v>
      </c>
      <c r="I7" s="602"/>
      <c r="J7" s="601" t="s">
        <v>19</v>
      </c>
      <c r="K7" s="602"/>
      <c r="L7" s="693" t="s">
        <v>15</v>
      </c>
      <c r="M7" s="680"/>
      <c r="N7" s="606" t="s">
        <v>20</v>
      </c>
      <c r="O7" s="602"/>
      <c r="P7" s="601" t="s">
        <v>19</v>
      </c>
      <c r="Q7" s="602"/>
      <c r="R7" s="693" t="s">
        <v>15</v>
      </c>
      <c r="S7" s="669"/>
      <c r="T7" s="606" t="s">
        <v>20</v>
      </c>
      <c r="U7" s="602"/>
      <c r="V7" s="601" t="s">
        <v>19</v>
      </c>
      <c r="W7" s="602"/>
      <c r="X7" s="693" t="s">
        <v>15</v>
      </c>
      <c r="Y7" s="674"/>
    </row>
    <row r="8" spans="1:25" s="160" customFormat="1" ht="27" thickBot="1">
      <c r="A8" s="615"/>
      <c r="B8" s="163" t="s">
        <v>29</v>
      </c>
      <c r="C8" s="161" t="s">
        <v>28</v>
      </c>
      <c r="D8" s="162" t="s">
        <v>29</v>
      </c>
      <c r="E8" s="161" t="s">
        <v>28</v>
      </c>
      <c r="F8" s="664"/>
      <c r="G8" s="670"/>
      <c r="H8" s="163" t="s">
        <v>29</v>
      </c>
      <c r="I8" s="161" t="s">
        <v>28</v>
      </c>
      <c r="J8" s="162" t="s">
        <v>29</v>
      </c>
      <c r="K8" s="161" t="s">
        <v>28</v>
      </c>
      <c r="L8" s="664"/>
      <c r="M8" s="681"/>
      <c r="N8" s="163" t="s">
        <v>29</v>
      </c>
      <c r="O8" s="161" t="s">
        <v>28</v>
      </c>
      <c r="P8" s="162" t="s">
        <v>29</v>
      </c>
      <c r="Q8" s="161" t="s">
        <v>28</v>
      </c>
      <c r="R8" s="664"/>
      <c r="S8" s="670"/>
      <c r="T8" s="163" t="s">
        <v>29</v>
      </c>
      <c r="U8" s="161" t="s">
        <v>28</v>
      </c>
      <c r="V8" s="162" t="s">
        <v>29</v>
      </c>
      <c r="W8" s="161" t="s">
        <v>28</v>
      </c>
      <c r="X8" s="664"/>
      <c r="Y8" s="675"/>
    </row>
    <row r="9" spans="1:25" s="114" customFormat="1" ht="18" customHeight="1" thickBot="1" thickTop="1">
      <c r="A9" s="213" t="s">
        <v>22</v>
      </c>
      <c r="B9" s="212">
        <f>B10+B30+B46+B56+B75+B79</f>
        <v>29162.518999999997</v>
      </c>
      <c r="C9" s="211">
        <f>C10+C30+C46+C56+C75+C79</f>
        <v>15970.464000000002</v>
      </c>
      <c r="D9" s="209">
        <f>D10+D30+D46+D56+D75+D79</f>
        <v>6066.048000000001</v>
      </c>
      <c r="E9" s="210">
        <f>E10+E30+E46+E56+E75+E79</f>
        <v>3499.0810000000006</v>
      </c>
      <c r="F9" s="209">
        <f aca="true" t="shared" si="0" ref="F9:F17">SUM(B9:E9)</f>
        <v>54698.112</v>
      </c>
      <c r="G9" s="221">
        <f aca="true" t="shared" si="1" ref="G9:G17">F9/$F$9</f>
        <v>1</v>
      </c>
      <c r="H9" s="212">
        <f>H10+H30+H46+H56+H75+H79</f>
        <v>28413.067999999996</v>
      </c>
      <c r="I9" s="211">
        <f>I10+I30+I46+I56+I75+I79</f>
        <v>18016.337000000003</v>
      </c>
      <c r="J9" s="209">
        <f>J10+J30+J46+J56+J75+J79</f>
        <v>5377.8859999999995</v>
      </c>
      <c r="K9" s="210">
        <f>K10+K30+K46+K56+K75+K79</f>
        <v>1382.715</v>
      </c>
      <c r="L9" s="209">
        <f aca="true" t="shared" si="2" ref="L9:L17">SUM(H9:K9)</f>
        <v>53190.005999999994</v>
      </c>
      <c r="M9" s="266">
        <f aca="true" t="shared" si="3" ref="M9:M17">IF(ISERROR(F9/L9-1),"         /0",(F9/L9-1))</f>
        <v>0.02835318349089877</v>
      </c>
      <c r="N9" s="269">
        <f>N10+N30+N46+N56+N75+N79</f>
        <v>264583.46499999997</v>
      </c>
      <c r="O9" s="211">
        <f>O10+O30+O46+O56+O75+O79</f>
        <v>140856.72400000002</v>
      </c>
      <c r="P9" s="209">
        <f>P10+P30+P46+P56+P75+P79</f>
        <v>67690.11997</v>
      </c>
      <c r="Q9" s="210">
        <f>Q10+Q30+Q46+Q56+Q75+Q79</f>
        <v>26268.587</v>
      </c>
      <c r="R9" s="209">
        <f aca="true" t="shared" si="4" ref="R9:R17">SUM(N9:Q9)</f>
        <v>499398.89597</v>
      </c>
      <c r="S9" s="282">
        <f aca="true" t="shared" si="5" ref="S9:S17">R9/$R$9</f>
        <v>1</v>
      </c>
      <c r="T9" s="212">
        <f>T10+T30+T46+T56+T75+T79</f>
        <v>274749.343</v>
      </c>
      <c r="U9" s="211">
        <f>U10+U30+U46+U56+U75+U79</f>
        <v>156309.68800000002</v>
      </c>
      <c r="V9" s="209">
        <f>V10+V30+V46+V56+V75+V79</f>
        <v>43581.73999999999</v>
      </c>
      <c r="W9" s="210">
        <f>W10+W30+W46+W56+W75+W79</f>
        <v>15528.224999999999</v>
      </c>
      <c r="X9" s="209">
        <f aca="true" t="shared" si="6" ref="X9:X17">SUM(T9:W9)</f>
        <v>490168.996</v>
      </c>
      <c r="Y9" s="208">
        <f>IF(ISERROR(R9/X9-1),"         /0",(R9/X9-1))</f>
        <v>0.018830036263656424</v>
      </c>
    </row>
    <row r="10" spans="1:25" s="145" customFormat="1" ht="19.5" customHeight="1">
      <c r="A10" s="152" t="s">
        <v>56</v>
      </c>
      <c r="B10" s="149">
        <f>SUM(B11:B29)</f>
        <v>19300.96</v>
      </c>
      <c r="C10" s="148">
        <f>SUM(C11:C29)</f>
        <v>6376.543</v>
      </c>
      <c r="D10" s="147">
        <f>SUM(D11:D29)</f>
        <v>5114.763000000001</v>
      </c>
      <c r="E10" s="194">
        <f>SUM(E11:E29)</f>
        <v>2508.6180000000004</v>
      </c>
      <c r="F10" s="147">
        <f t="shared" si="0"/>
        <v>33300.884</v>
      </c>
      <c r="G10" s="150">
        <f t="shared" si="1"/>
        <v>0.6088123114742973</v>
      </c>
      <c r="H10" s="149">
        <f>SUM(H11:H29)</f>
        <v>18407.653999999995</v>
      </c>
      <c r="I10" s="148">
        <f>SUM(I11:I29)</f>
        <v>7487.942000000001</v>
      </c>
      <c r="J10" s="147">
        <f>SUM(J11:J29)</f>
        <v>4790.407999999999</v>
      </c>
      <c r="K10" s="194">
        <f>SUM(K11:K29)</f>
        <v>811.1</v>
      </c>
      <c r="L10" s="147">
        <f t="shared" si="2"/>
        <v>31497.103999999996</v>
      </c>
      <c r="M10" s="267">
        <f t="shared" si="3"/>
        <v>0.05726812217402588</v>
      </c>
      <c r="N10" s="270">
        <f>SUM(N11:N29)</f>
        <v>181105.117</v>
      </c>
      <c r="O10" s="148">
        <f>SUM(O11:O29)</f>
        <v>59491.898</v>
      </c>
      <c r="P10" s="147">
        <f>SUM(P11:P29)</f>
        <v>60613.62797</v>
      </c>
      <c r="Q10" s="194">
        <f>SUM(Q11:Q29)</f>
        <v>20835.711999999996</v>
      </c>
      <c r="R10" s="147">
        <f t="shared" si="4"/>
        <v>322046.35497000004</v>
      </c>
      <c r="S10" s="283">
        <f t="shared" si="5"/>
        <v>0.6448679754176831</v>
      </c>
      <c r="T10" s="149">
        <f>SUM(T11:T29)</f>
        <v>180879.02699999997</v>
      </c>
      <c r="U10" s="148">
        <f>SUM(U11:U29)</f>
        <v>70587.78400000001</v>
      </c>
      <c r="V10" s="147">
        <f>SUM(V11:V29)</f>
        <v>40463.638999999996</v>
      </c>
      <c r="W10" s="194">
        <f>SUM(W11:W29)</f>
        <v>10295.918999999998</v>
      </c>
      <c r="X10" s="147">
        <f t="shared" si="6"/>
        <v>302226.36899999995</v>
      </c>
      <c r="Y10" s="146">
        <f aca="true" t="shared" si="7" ref="Y10:Y17">IF(ISERROR(R10/X10-1),"         /0",IF(R10/X10&gt;5,"  *  ",(R10/X10-1)))</f>
        <v>0.0655799361107372</v>
      </c>
    </row>
    <row r="11" spans="1:25" ht="19.5" customHeight="1">
      <c r="A11" s="342" t="s">
        <v>170</v>
      </c>
      <c r="B11" s="343">
        <v>7305.056</v>
      </c>
      <c r="C11" s="344">
        <v>2659.4929999999995</v>
      </c>
      <c r="D11" s="345">
        <v>0</v>
      </c>
      <c r="E11" s="366">
        <v>0</v>
      </c>
      <c r="F11" s="345">
        <f t="shared" si="0"/>
        <v>9964.548999999999</v>
      </c>
      <c r="G11" s="346">
        <f t="shared" si="1"/>
        <v>0.18217354558782575</v>
      </c>
      <c r="H11" s="343">
        <v>7302.294</v>
      </c>
      <c r="I11" s="344">
        <v>3291.834</v>
      </c>
      <c r="J11" s="345"/>
      <c r="K11" s="366"/>
      <c r="L11" s="345">
        <f t="shared" si="2"/>
        <v>10594.128</v>
      </c>
      <c r="M11" s="375">
        <f t="shared" si="3"/>
        <v>-0.05942716569027684</v>
      </c>
      <c r="N11" s="376">
        <v>72211.46099999998</v>
      </c>
      <c r="O11" s="344">
        <v>24755.392</v>
      </c>
      <c r="P11" s="345">
        <v>2464.0099999999998</v>
      </c>
      <c r="Q11" s="366">
        <v>672.561</v>
      </c>
      <c r="R11" s="345">
        <f t="shared" si="4"/>
        <v>100103.42399999997</v>
      </c>
      <c r="S11" s="377">
        <f t="shared" si="5"/>
        <v>0.20044782799442432</v>
      </c>
      <c r="T11" s="343">
        <v>73814.723</v>
      </c>
      <c r="U11" s="344">
        <v>33295.745</v>
      </c>
      <c r="V11" s="345"/>
      <c r="W11" s="366"/>
      <c r="X11" s="345">
        <f t="shared" si="6"/>
        <v>107110.468</v>
      </c>
      <c r="Y11" s="348">
        <f t="shared" si="7"/>
        <v>-0.06541885336548081</v>
      </c>
    </row>
    <row r="12" spans="1:25" ht="19.5" customHeight="1">
      <c r="A12" s="349" t="s">
        <v>207</v>
      </c>
      <c r="B12" s="350">
        <v>3495.544</v>
      </c>
      <c r="C12" s="351">
        <v>1236.777</v>
      </c>
      <c r="D12" s="352">
        <v>0</v>
      </c>
      <c r="E12" s="369">
        <v>0</v>
      </c>
      <c r="F12" s="352">
        <f t="shared" si="0"/>
        <v>4732.321</v>
      </c>
      <c r="G12" s="353">
        <f t="shared" si="1"/>
        <v>0.08651708124770376</v>
      </c>
      <c r="H12" s="350">
        <v>2533.804</v>
      </c>
      <c r="I12" s="351">
        <v>1314.879</v>
      </c>
      <c r="J12" s="352"/>
      <c r="K12" s="369"/>
      <c r="L12" s="352">
        <f t="shared" si="2"/>
        <v>3848.683</v>
      </c>
      <c r="M12" s="378">
        <f t="shared" si="3"/>
        <v>0.2295949029836959</v>
      </c>
      <c r="N12" s="379">
        <v>28632.924000000003</v>
      </c>
      <c r="O12" s="351">
        <v>9938.484999999999</v>
      </c>
      <c r="P12" s="352"/>
      <c r="Q12" s="369"/>
      <c r="R12" s="352">
        <f t="shared" si="4"/>
        <v>38571.409</v>
      </c>
      <c r="S12" s="380">
        <f t="shared" si="5"/>
        <v>0.07723567134661241</v>
      </c>
      <c r="T12" s="350">
        <v>24405.005</v>
      </c>
      <c r="U12" s="351">
        <v>11121.64</v>
      </c>
      <c r="V12" s="352"/>
      <c r="W12" s="369"/>
      <c r="X12" s="352">
        <f t="shared" si="6"/>
        <v>35526.645000000004</v>
      </c>
      <c r="Y12" s="355">
        <f t="shared" si="7"/>
        <v>0.08570367396076928</v>
      </c>
    </row>
    <row r="13" spans="1:25" ht="19.5" customHeight="1">
      <c r="A13" s="349" t="s">
        <v>208</v>
      </c>
      <c r="B13" s="350">
        <v>2227.419</v>
      </c>
      <c r="C13" s="351">
        <v>841.7909999999999</v>
      </c>
      <c r="D13" s="352">
        <v>886.336</v>
      </c>
      <c r="E13" s="369">
        <v>250.005</v>
      </c>
      <c r="F13" s="352">
        <f t="shared" si="0"/>
        <v>4205.551</v>
      </c>
      <c r="G13" s="353">
        <f t="shared" si="1"/>
        <v>0.07688658431208742</v>
      </c>
      <c r="H13" s="350">
        <v>2162.0119999999997</v>
      </c>
      <c r="I13" s="351">
        <v>702.815</v>
      </c>
      <c r="J13" s="352">
        <v>1148.729</v>
      </c>
      <c r="K13" s="369">
        <v>26.532</v>
      </c>
      <c r="L13" s="352">
        <f t="shared" si="2"/>
        <v>4040.0879999999997</v>
      </c>
      <c r="M13" s="378">
        <f t="shared" si="3"/>
        <v>0.040955296023255094</v>
      </c>
      <c r="N13" s="379">
        <v>21852.861000000004</v>
      </c>
      <c r="O13" s="351">
        <v>8137.975</v>
      </c>
      <c r="P13" s="352">
        <v>11931.907</v>
      </c>
      <c r="Q13" s="369">
        <v>2853.127</v>
      </c>
      <c r="R13" s="352">
        <f t="shared" si="4"/>
        <v>44775.87</v>
      </c>
      <c r="S13" s="380">
        <f t="shared" si="5"/>
        <v>0.0896595294089112</v>
      </c>
      <c r="T13" s="350">
        <v>21720.561999999998</v>
      </c>
      <c r="U13" s="351">
        <v>9665.714000000002</v>
      </c>
      <c r="V13" s="352">
        <v>9356.188</v>
      </c>
      <c r="W13" s="369">
        <v>3604.155</v>
      </c>
      <c r="X13" s="352">
        <f t="shared" si="6"/>
        <v>44346.619</v>
      </c>
      <c r="Y13" s="355">
        <f t="shared" si="7"/>
        <v>0.009679452677102685</v>
      </c>
    </row>
    <row r="14" spans="1:25" ht="19.5" customHeight="1">
      <c r="A14" s="349" t="s">
        <v>210</v>
      </c>
      <c r="B14" s="350">
        <v>0</v>
      </c>
      <c r="C14" s="351">
        <v>0</v>
      </c>
      <c r="D14" s="352">
        <v>1929.89</v>
      </c>
      <c r="E14" s="369">
        <v>1403.836</v>
      </c>
      <c r="F14" s="352">
        <f t="shared" si="0"/>
        <v>3333.726</v>
      </c>
      <c r="G14" s="353">
        <f t="shared" si="1"/>
        <v>0.06094773435690066</v>
      </c>
      <c r="H14" s="350"/>
      <c r="I14" s="351"/>
      <c r="J14" s="352"/>
      <c r="K14" s="369"/>
      <c r="L14" s="352">
        <f t="shared" si="2"/>
        <v>0</v>
      </c>
      <c r="M14" s="378" t="str">
        <f t="shared" si="3"/>
        <v>         /0</v>
      </c>
      <c r="N14" s="379"/>
      <c r="O14" s="351"/>
      <c r="P14" s="352">
        <v>5418.46</v>
      </c>
      <c r="Q14" s="369">
        <v>3610.191</v>
      </c>
      <c r="R14" s="352">
        <f t="shared" si="4"/>
        <v>9028.651</v>
      </c>
      <c r="S14" s="380">
        <f t="shared" si="5"/>
        <v>0.018079036763714373</v>
      </c>
      <c r="T14" s="350"/>
      <c r="U14" s="351"/>
      <c r="V14" s="352"/>
      <c r="W14" s="369"/>
      <c r="X14" s="352">
        <f t="shared" si="6"/>
        <v>0</v>
      </c>
      <c r="Y14" s="355" t="str">
        <f t="shared" si="7"/>
        <v>         /0</v>
      </c>
    </row>
    <row r="15" spans="1:25" ht="19.5" customHeight="1">
      <c r="A15" s="349" t="s">
        <v>209</v>
      </c>
      <c r="B15" s="350">
        <v>2816.802</v>
      </c>
      <c r="C15" s="351">
        <v>196.09199999999998</v>
      </c>
      <c r="D15" s="352">
        <v>0</v>
      </c>
      <c r="E15" s="369">
        <v>0</v>
      </c>
      <c r="F15" s="352">
        <f t="shared" si="0"/>
        <v>3012.8940000000002</v>
      </c>
      <c r="G15" s="353">
        <f t="shared" si="1"/>
        <v>0.055082230260525264</v>
      </c>
      <c r="H15" s="350">
        <v>2910.803</v>
      </c>
      <c r="I15" s="351">
        <v>674.091</v>
      </c>
      <c r="J15" s="352">
        <v>38.342</v>
      </c>
      <c r="K15" s="369"/>
      <c r="L15" s="352">
        <f t="shared" si="2"/>
        <v>3623.236</v>
      </c>
      <c r="M15" s="378">
        <f t="shared" si="3"/>
        <v>-0.1684521792121738</v>
      </c>
      <c r="N15" s="379">
        <v>22710.814000000002</v>
      </c>
      <c r="O15" s="351">
        <v>2187.0759999999996</v>
      </c>
      <c r="P15" s="352"/>
      <c r="Q15" s="369"/>
      <c r="R15" s="352">
        <f t="shared" si="4"/>
        <v>24897.890000000003</v>
      </c>
      <c r="S15" s="380">
        <f t="shared" si="5"/>
        <v>0.04985571694474806</v>
      </c>
      <c r="T15" s="350">
        <v>32106.516999999993</v>
      </c>
      <c r="U15" s="351">
        <v>4718.548</v>
      </c>
      <c r="V15" s="352">
        <v>38.342</v>
      </c>
      <c r="W15" s="369"/>
      <c r="X15" s="352">
        <f t="shared" si="6"/>
        <v>36863.40699999999</v>
      </c>
      <c r="Y15" s="355">
        <f t="shared" si="7"/>
        <v>-0.32459064350725886</v>
      </c>
    </row>
    <row r="16" spans="1:25" ht="19.5" customHeight="1">
      <c r="A16" s="349" t="s">
        <v>155</v>
      </c>
      <c r="B16" s="350">
        <v>1056.2479999999998</v>
      </c>
      <c r="C16" s="351">
        <v>496.37999999999994</v>
      </c>
      <c r="D16" s="352">
        <v>0</v>
      </c>
      <c r="E16" s="369">
        <v>0</v>
      </c>
      <c r="F16" s="352">
        <f t="shared" si="0"/>
        <v>1552.6279999999997</v>
      </c>
      <c r="G16" s="353">
        <f t="shared" si="1"/>
        <v>0.02838540386914999</v>
      </c>
      <c r="H16" s="350">
        <v>864.1120000000001</v>
      </c>
      <c r="I16" s="351">
        <v>454.658</v>
      </c>
      <c r="J16" s="352">
        <v>0</v>
      </c>
      <c r="K16" s="369">
        <v>0</v>
      </c>
      <c r="L16" s="352">
        <f t="shared" si="2"/>
        <v>1318.77</v>
      </c>
      <c r="M16" s="378">
        <f t="shared" si="3"/>
        <v>0.17733039119785832</v>
      </c>
      <c r="N16" s="379">
        <v>8563.222000000002</v>
      </c>
      <c r="O16" s="351">
        <v>4409.968000000001</v>
      </c>
      <c r="P16" s="352">
        <v>0</v>
      </c>
      <c r="Q16" s="369">
        <v>0</v>
      </c>
      <c r="R16" s="352">
        <f t="shared" si="4"/>
        <v>12973.190000000002</v>
      </c>
      <c r="S16" s="380">
        <f t="shared" si="5"/>
        <v>0.025977610492713885</v>
      </c>
      <c r="T16" s="350">
        <v>6490.151999999999</v>
      </c>
      <c r="U16" s="351">
        <v>3744.1740000000013</v>
      </c>
      <c r="V16" s="352">
        <v>0</v>
      </c>
      <c r="W16" s="369">
        <v>0</v>
      </c>
      <c r="X16" s="352">
        <f t="shared" si="6"/>
        <v>10234.326000000001</v>
      </c>
      <c r="Y16" s="355">
        <f t="shared" si="7"/>
        <v>0.2676154736520999</v>
      </c>
    </row>
    <row r="17" spans="1:25" ht="19.5" customHeight="1">
      <c r="A17" s="349" t="s">
        <v>213</v>
      </c>
      <c r="B17" s="350">
        <v>0</v>
      </c>
      <c r="C17" s="351">
        <v>0</v>
      </c>
      <c r="D17" s="352">
        <v>909.923</v>
      </c>
      <c r="E17" s="369">
        <v>235.016</v>
      </c>
      <c r="F17" s="352">
        <f t="shared" si="0"/>
        <v>1144.939</v>
      </c>
      <c r="G17" s="353">
        <f t="shared" si="1"/>
        <v>0.020931965622506314</v>
      </c>
      <c r="H17" s="350"/>
      <c r="I17" s="351"/>
      <c r="J17" s="352"/>
      <c r="K17" s="369"/>
      <c r="L17" s="352">
        <f t="shared" si="2"/>
        <v>0</v>
      </c>
      <c r="M17" s="378" t="str">
        <f t="shared" si="3"/>
        <v>         /0</v>
      </c>
      <c r="N17" s="379"/>
      <c r="O17" s="351"/>
      <c r="P17" s="352">
        <v>5343.392</v>
      </c>
      <c r="Q17" s="369">
        <v>1621.3780000000002</v>
      </c>
      <c r="R17" s="352">
        <f t="shared" si="4"/>
        <v>6964.77</v>
      </c>
      <c r="S17" s="380">
        <f t="shared" si="5"/>
        <v>0.013946306361915524</v>
      </c>
      <c r="T17" s="350"/>
      <c r="U17" s="351"/>
      <c r="V17" s="352"/>
      <c r="W17" s="369"/>
      <c r="X17" s="352">
        <f t="shared" si="6"/>
        <v>0</v>
      </c>
      <c r="Y17" s="355" t="str">
        <f t="shared" si="7"/>
        <v>         /0</v>
      </c>
    </row>
    <row r="18" spans="1:25" ht="19.5" customHeight="1">
      <c r="A18" s="349" t="s">
        <v>214</v>
      </c>
      <c r="B18" s="350">
        <v>0</v>
      </c>
      <c r="C18" s="351">
        <v>0</v>
      </c>
      <c r="D18" s="352">
        <v>739.1030000000001</v>
      </c>
      <c r="E18" s="369">
        <v>383.128</v>
      </c>
      <c r="F18" s="352">
        <f aca="true" t="shared" si="8" ref="F18:F26">SUM(B18:E18)</f>
        <v>1122.231</v>
      </c>
      <c r="G18" s="353">
        <f aca="true" t="shared" si="9" ref="G18:G26">F18/$F$9</f>
        <v>0.020516814181813076</v>
      </c>
      <c r="H18" s="350"/>
      <c r="I18" s="351"/>
      <c r="J18" s="352">
        <v>2442.62</v>
      </c>
      <c r="K18" s="369">
        <v>760.225</v>
      </c>
      <c r="L18" s="352">
        <f aca="true" t="shared" si="10" ref="L18:L26">SUM(H18:K18)</f>
        <v>3202.845</v>
      </c>
      <c r="M18" s="378">
        <f aca="true" t="shared" si="11" ref="M18:M26">IF(ISERROR(F18/L18-1),"         /0",(F18/L18-1))</f>
        <v>-0.6496143272621684</v>
      </c>
      <c r="N18" s="379"/>
      <c r="O18" s="351"/>
      <c r="P18" s="352">
        <v>23060.034000000003</v>
      </c>
      <c r="Q18" s="369">
        <v>7688.718</v>
      </c>
      <c r="R18" s="352">
        <f aca="true" t="shared" si="12" ref="R18:R26">SUM(N18:Q18)</f>
        <v>30748.752000000004</v>
      </c>
      <c r="S18" s="380">
        <f aca="true" t="shared" si="13" ref="S18:S26">R18/$R$9</f>
        <v>0.06157152578456471</v>
      </c>
      <c r="T18" s="350"/>
      <c r="U18" s="351"/>
      <c r="V18" s="352">
        <v>22778.867</v>
      </c>
      <c r="W18" s="369">
        <v>6445.452999999999</v>
      </c>
      <c r="X18" s="352">
        <f aca="true" t="shared" si="14" ref="X18:X26">SUM(T18:W18)</f>
        <v>29224.319999999996</v>
      </c>
      <c r="Y18" s="355">
        <f aca="true" t="shared" si="15" ref="Y18:Y26">IF(ISERROR(R18/X18-1),"         /0",IF(R18/X18&gt;5,"  *  ",(R18/X18-1)))</f>
        <v>0.05216312988634142</v>
      </c>
    </row>
    <row r="19" spans="1:25" ht="19.5" customHeight="1">
      <c r="A19" s="349" t="s">
        <v>212</v>
      </c>
      <c r="B19" s="350">
        <v>762.348</v>
      </c>
      <c r="C19" s="351">
        <v>252.229</v>
      </c>
      <c r="D19" s="352">
        <v>0</v>
      </c>
      <c r="E19" s="369">
        <v>0</v>
      </c>
      <c r="F19" s="352">
        <f t="shared" si="8"/>
        <v>1014.577</v>
      </c>
      <c r="G19" s="353">
        <f t="shared" si="9"/>
        <v>0.01854866581135378</v>
      </c>
      <c r="H19" s="350">
        <v>661.543</v>
      </c>
      <c r="I19" s="351">
        <v>288.413</v>
      </c>
      <c r="J19" s="352"/>
      <c r="K19" s="369"/>
      <c r="L19" s="352">
        <f t="shared" si="10"/>
        <v>949.956</v>
      </c>
      <c r="M19" s="378">
        <f t="shared" si="11"/>
        <v>0.06802525590658925</v>
      </c>
      <c r="N19" s="379">
        <v>7040.063</v>
      </c>
      <c r="O19" s="351">
        <v>3325.42</v>
      </c>
      <c r="P19" s="352"/>
      <c r="Q19" s="369"/>
      <c r="R19" s="352">
        <f t="shared" si="12"/>
        <v>10365.483</v>
      </c>
      <c r="S19" s="380">
        <f t="shared" si="13"/>
        <v>0.020755918933034</v>
      </c>
      <c r="T19" s="350">
        <v>1511.129</v>
      </c>
      <c r="U19" s="351">
        <v>288.413</v>
      </c>
      <c r="V19" s="352"/>
      <c r="W19" s="369"/>
      <c r="X19" s="352">
        <f t="shared" si="14"/>
        <v>1799.542</v>
      </c>
      <c r="Y19" s="355" t="str">
        <f t="shared" si="15"/>
        <v>  *  </v>
      </c>
    </row>
    <row r="20" spans="1:25" ht="19.5" customHeight="1">
      <c r="A20" s="349" t="s">
        <v>217</v>
      </c>
      <c r="B20" s="350">
        <v>0</v>
      </c>
      <c r="C20" s="351">
        <v>0</v>
      </c>
      <c r="D20" s="352">
        <v>537.92</v>
      </c>
      <c r="E20" s="369">
        <v>135.185</v>
      </c>
      <c r="F20" s="352">
        <f>SUM(B20:E20)</f>
        <v>673.105</v>
      </c>
      <c r="G20" s="353">
        <f>F20/$F$9</f>
        <v>0.01230581779495424</v>
      </c>
      <c r="H20" s="350"/>
      <c r="I20" s="351"/>
      <c r="J20" s="352">
        <v>1053.169</v>
      </c>
      <c r="K20" s="369"/>
      <c r="L20" s="352">
        <f>SUM(H20:K20)</f>
        <v>1053.169</v>
      </c>
      <c r="M20" s="378">
        <f>IF(ISERROR(F20/L20-1),"         /0",(F20/L20-1))</f>
        <v>-0.3608765544751128</v>
      </c>
      <c r="N20" s="379"/>
      <c r="O20" s="351"/>
      <c r="P20" s="352">
        <v>7095.596000000001</v>
      </c>
      <c r="Q20" s="369">
        <v>2075.441</v>
      </c>
      <c r="R20" s="352">
        <f>SUM(N20:Q20)</f>
        <v>9171.037</v>
      </c>
      <c r="S20" s="380">
        <f>R20/$R$9</f>
        <v>0.018364151530985612</v>
      </c>
      <c r="T20" s="350"/>
      <c r="U20" s="351"/>
      <c r="V20" s="352">
        <v>8033.235</v>
      </c>
      <c r="W20" s="369">
        <v>125.56200000000001</v>
      </c>
      <c r="X20" s="352">
        <f>SUM(T20:W20)</f>
        <v>8158.797</v>
      </c>
      <c r="Y20" s="355">
        <f>IF(ISERROR(R20/X20-1),"         /0",IF(R20/X20&gt;5,"  *  ",(R20/X20-1)))</f>
        <v>0.1240673104135328</v>
      </c>
    </row>
    <row r="21" spans="1:25" ht="19.5" customHeight="1">
      <c r="A21" s="349" t="s">
        <v>156</v>
      </c>
      <c r="B21" s="350">
        <v>466.332</v>
      </c>
      <c r="C21" s="351">
        <v>167.816</v>
      </c>
      <c r="D21" s="352">
        <v>0</v>
      </c>
      <c r="E21" s="369">
        <v>0</v>
      </c>
      <c r="F21" s="352">
        <f>SUM(B21:E21)</f>
        <v>634.148</v>
      </c>
      <c r="G21" s="353">
        <f>F21/$F$9</f>
        <v>0.011593599428075325</v>
      </c>
      <c r="H21" s="350">
        <v>554.533</v>
      </c>
      <c r="I21" s="351">
        <v>242.684</v>
      </c>
      <c r="J21" s="352"/>
      <c r="K21" s="369"/>
      <c r="L21" s="352">
        <f>SUM(H21:K21)</f>
        <v>797.217</v>
      </c>
      <c r="M21" s="378">
        <f>IF(ISERROR(F21/L21-1),"         /0",(F21/L21-1))</f>
        <v>-0.20454782073136923</v>
      </c>
      <c r="N21" s="379">
        <v>4620.424000000001</v>
      </c>
      <c r="O21" s="351">
        <v>1916.684</v>
      </c>
      <c r="P21" s="352"/>
      <c r="Q21" s="369"/>
      <c r="R21" s="352">
        <f>SUM(N21:Q21)</f>
        <v>6537.108000000001</v>
      </c>
      <c r="S21" s="380">
        <f>R21/$R$9</f>
        <v>0.013089952846817465</v>
      </c>
      <c r="T21" s="350">
        <v>3970.8299999999995</v>
      </c>
      <c r="U21" s="351">
        <v>1860.3509999999999</v>
      </c>
      <c r="V21" s="352"/>
      <c r="W21" s="369"/>
      <c r="X21" s="352">
        <f>SUM(T21:W21)</f>
        <v>5831.181</v>
      </c>
      <c r="Y21" s="355">
        <f>IF(ISERROR(R21/X21-1),"         /0",IF(R21/X21&gt;5,"  *  ",(R21/X21-1)))</f>
        <v>0.12106072509153831</v>
      </c>
    </row>
    <row r="22" spans="1:25" ht="19.5" customHeight="1">
      <c r="A22" s="349" t="s">
        <v>219</v>
      </c>
      <c r="B22" s="350">
        <v>497.959</v>
      </c>
      <c r="C22" s="351">
        <v>0.902</v>
      </c>
      <c r="D22" s="352">
        <v>0</v>
      </c>
      <c r="E22" s="369">
        <v>0</v>
      </c>
      <c r="F22" s="352">
        <f t="shared" si="8"/>
        <v>498.861</v>
      </c>
      <c r="G22" s="353">
        <f t="shared" si="9"/>
        <v>0.009120259946083696</v>
      </c>
      <c r="H22" s="350">
        <v>199.799</v>
      </c>
      <c r="I22" s="351">
        <v>0</v>
      </c>
      <c r="J22" s="352"/>
      <c r="K22" s="369"/>
      <c r="L22" s="352">
        <f t="shared" si="10"/>
        <v>199.799</v>
      </c>
      <c r="M22" s="378">
        <f t="shared" si="11"/>
        <v>1.4968142983698618</v>
      </c>
      <c r="N22" s="379">
        <v>3302.6220000000003</v>
      </c>
      <c r="O22" s="351">
        <v>99.21300000000001</v>
      </c>
      <c r="P22" s="352"/>
      <c r="Q22" s="369">
        <v>0</v>
      </c>
      <c r="R22" s="352">
        <f t="shared" si="12"/>
        <v>3401.8350000000005</v>
      </c>
      <c r="S22" s="380">
        <f t="shared" si="13"/>
        <v>0.00681185927212053</v>
      </c>
      <c r="T22" s="350">
        <v>4312.069</v>
      </c>
      <c r="U22" s="351">
        <v>315.426</v>
      </c>
      <c r="V22" s="352">
        <v>47.875</v>
      </c>
      <c r="W22" s="369">
        <v>89.067</v>
      </c>
      <c r="X22" s="352">
        <f t="shared" si="14"/>
        <v>4764.437000000001</v>
      </c>
      <c r="Y22" s="355">
        <f t="shared" si="15"/>
        <v>-0.2859943367915244</v>
      </c>
    </row>
    <row r="23" spans="1:25" ht="19.5" customHeight="1">
      <c r="A23" s="349" t="s">
        <v>221</v>
      </c>
      <c r="B23" s="350">
        <v>443.99800000000005</v>
      </c>
      <c r="C23" s="351">
        <v>0</v>
      </c>
      <c r="D23" s="352">
        <v>0</v>
      </c>
      <c r="E23" s="369">
        <v>0</v>
      </c>
      <c r="F23" s="352">
        <f t="shared" si="8"/>
        <v>443.99800000000005</v>
      </c>
      <c r="G23" s="353">
        <f t="shared" si="9"/>
        <v>0.008117245436186171</v>
      </c>
      <c r="H23" s="350">
        <v>797.871</v>
      </c>
      <c r="I23" s="351"/>
      <c r="J23" s="352"/>
      <c r="K23" s="369"/>
      <c r="L23" s="352">
        <f t="shared" si="10"/>
        <v>797.871</v>
      </c>
      <c r="M23" s="378">
        <f t="shared" si="11"/>
        <v>-0.4435215717829072</v>
      </c>
      <c r="N23" s="379">
        <v>9354.054</v>
      </c>
      <c r="O23" s="351"/>
      <c r="P23" s="352"/>
      <c r="Q23" s="369"/>
      <c r="R23" s="352">
        <f t="shared" si="12"/>
        <v>9354.054</v>
      </c>
      <c r="S23" s="380">
        <f t="shared" si="13"/>
        <v>0.018730626109677902</v>
      </c>
      <c r="T23" s="350">
        <v>8356.567999999997</v>
      </c>
      <c r="U23" s="351"/>
      <c r="V23" s="352"/>
      <c r="W23" s="369"/>
      <c r="X23" s="352">
        <f t="shared" si="14"/>
        <v>8356.567999999997</v>
      </c>
      <c r="Y23" s="355">
        <f t="shared" si="15"/>
        <v>0.11936550986002903</v>
      </c>
    </row>
    <row r="24" spans="1:25" ht="19.5" customHeight="1">
      <c r="A24" s="349" t="s">
        <v>218</v>
      </c>
      <c r="B24" s="350">
        <v>0</v>
      </c>
      <c r="C24" s="351">
        <v>359.705</v>
      </c>
      <c r="D24" s="352">
        <v>0</v>
      </c>
      <c r="E24" s="369">
        <v>24.896</v>
      </c>
      <c r="F24" s="352">
        <f>SUM(B24:E24)</f>
        <v>384.601</v>
      </c>
      <c r="G24" s="353">
        <f t="shared" si="9"/>
        <v>0.007031339582616672</v>
      </c>
      <c r="H24" s="350"/>
      <c r="I24" s="351">
        <v>345.179</v>
      </c>
      <c r="J24" s="352"/>
      <c r="K24" s="369"/>
      <c r="L24" s="352">
        <f>SUM(H24:K24)</f>
        <v>345.179</v>
      </c>
      <c r="M24" s="378">
        <f>IF(ISERROR(F24/L24-1),"         /0",(F24/L24-1))</f>
        <v>0.11420741122721845</v>
      </c>
      <c r="N24" s="379">
        <v>350.936</v>
      </c>
      <c r="O24" s="351">
        <v>3258.5019999999995</v>
      </c>
      <c r="P24" s="352"/>
      <c r="Q24" s="369">
        <v>24.896</v>
      </c>
      <c r="R24" s="352">
        <f>SUM(N24:Q24)</f>
        <v>3634.334</v>
      </c>
      <c r="S24" s="380">
        <f t="shared" si="13"/>
        <v>0.0072774169693365165</v>
      </c>
      <c r="T24" s="350"/>
      <c r="U24" s="351">
        <v>3353.715</v>
      </c>
      <c r="V24" s="352"/>
      <c r="W24" s="369"/>
      <c r="X24" s="352">
        <f>SUM(T24:W24)</f>
        <v>3353.715</v>
      </c>
      <c r="Y24" s="355">
        <f>IF(ISERROR(R24/X24-1),"         /0",IF(R24/X24&gt;5,"  *  ",(R24/X24-1)))</f>
        <v>0.08367407486921219</v>
      </c>
    </row>
    <row r="25" spans="1:25" ht="19.5" customHeight="1">
      <c r="A25" s="349" t="s">
        <v>195</v>
      </c>
      <c r="B25" s="350">
        <v>90.43</v>
      </c>
      <c r="C25" s="351">
        <v>129.701</v>
      </c>
      <c r="D25" s="352">
        <v>0</v>
      </c>
      <c r="E25" s="369">
        <v>0</v>
      </c>
      <c r="F25" s="352">
        <f t="shared" si="8"/>
        <v>220.131</v>
      </c>
      <c r="G25" s="353">
        <f t="shared" si="9"/>
        <v>0.004024471630757566</v>
      </c>
      <c r="H25" s="350">
        <v>155.599</v>
      </c>
      <c r="I25" s="351">
        <v>120.084</v>
      </c>
      <c r="J25" s="352"/>
      <c r="K25" s="369"/>
      <c r="L25" s="352">
        <f t="shared" si="10"/>
        <v>275.683</v>
      </c>
      <c r="M25" s="378">
        <f t="shared" si="11"/>
        <v>-0.2015068031035646</v>
      </c>
      <c r="N25" s="379">
        <v>1013.462</v>
      </c>
      <c r="O25" s="351">
        <v>1060.6290000000001</v>
      </c>
      <c r="P25" s="352">
        <v>106.481</v>
      </c>
      <c r="Q25" s="369">
        <v>40.886</v>
      </c>
      <c r="R25" s="352">
        <f t="shared" si="12"/>
        <v>2221.458</v>
      </c>
      <c r="S25" s="380">
        <f t="shared" si="13"/>
        <v>0.004448263738519454</v>
      </c>
      <c r="T25" s="350">
        <v>966.5319999999999</v>
      </c>
      <c r="U25" s="351">
        <v>982.848</v>
      </c>
      <c r="V25" s="352"/>
      <c r="W25" s="369"/>
      <c r="X25" s="352">
        <f t="shared" si="14"/>
        <v>1949.3799999999999</v>
      </c>
      <c r="Y25" s="355">
        <f t="shared" si="15"/>
        <v>0.13957155608449878</v>
      </c>
    </row>
    <row r="26" spans="1:25" ht="19.5" customHeight="1">
      <c r="A26" s="349" t="s">
        <v>223</v>
      </c>
      <c r="B26" s="350">
        <v>0</v>
      </c>
      <c r="C26" s="351">
        <v>0</v>
      </c>
      <c r="D26" s="352">
        <v>111.541</v>
      </c>
      <c r="E26" s="369">
        <v>76.402</v>
      </c>
      <c r="F26" s="352">
        <f t="shared" si="8"/>
        <v>187.94299999999998</v>
      </c>
      <c r="G26" s="353">
        <f t="shared" si="9"/>
        <v>0.0034360052500532375</v>
      </c>
      <c r="H26" s="350"/>
      <c r="I26" s="351"/>
      <c r="J26" s="352"/>
      <c r="K26" s="369"/>
      <c r="L26" s="352">
        <f t="shared" si="10"/>
        <v>0</v>
      </c>
      <c r="M26" s="378" t="str">
        <f t="shared" si="11"/>
        <v>         /0</v>
      </c>
      <c r="N26" s="379"/>
      <c r="O26" s="351"/>
      <c r="P26" s="352">
        <v>111.541</v>
      </c>
      <c r="Q26" s="369">
        <v>76.402</v>
      </c>
      <c r="R26" s="352">
        <f t="shared" si="12"/>
        <v>187.94299999999998</v>
      </c>
      <c r="S26" s="380">
        <f t="shared" si="13"/>
        <v>0.00037633843710237224</v>
      </c>
      <c r="T26" s="350"/>
      <c r="U26" s="351"/>
      <c r="V26" s="352"/>
      <c r="W26" s="369"/>
      <c r="X26" s="352">
        <f t="shared" si="14"/>
        <v>0</v>
      </c>
      <c r="Y26" s="355" t="str">
        <f t="shared" si="15"/>
        <v>         /0</v>
      </c>
    </row>
    <row r="27" spans="1:25" ht="19.5" customHeight="1">
      <c r="A27" s="349" t="s">
        <v>187</v>
      </c>
      <c r="B27" s="350">
        <v>70.02199999999999</v>
      </c>
      <c r="C27" s="351">
        <v>3.909</v>
      </c>
      <c r="D27" s="352">
        <v>0</v>
      </c>
      <c r="E27" s="369">
        <v>0</v>
      </c>
      <c r="F27" s="352">
        <f aca="true" t="shared" si="16" ref="F27:F33">SUM(B27:E27)</f>
        <v>73.931</v>
      </c>
      <c r="G27" s="353">
        <f aca="true" t="shared" si="17" ref="G27:G33">F27/$F$9</f>
        <v>0.0013516188639198369</v>
      </c>
      <c r="H27" s="350">
        <v>64.315</v>
      </c>
      <c r="I27" s="351">
        <v>2.187</v>
      </c>
      <c r="J27" s="352"/>
      <c r="K27" s="369"/>
      <c r="L27" s="352">
        <f aca="true" t="shared" si="18" ref="L27:L33">SUM(H27:K27)</f>
        <v>66.502</v>
      </c>
      <c r="M27" s="378">
        <f aca="true" t="shared" si="19" ref="M27:M33">IF(ISERROR(F27/L27-1),"         /0",(F27/L27-1))</f>
        <v>0.11171092598718846</v>
      </c>
      <c r="N27" s="379">
        <v>662.4239999999999</v>
      </c>
      <c r="O27" s="351">
        <v>36.507</v>
      </c>
      <c r="P27" s="352"/>
      <c r="Q27" s="369"/>
      <c r="R27" s="352">
        <f aca="true" t="shared" si="20" ref="R27:R33">SUM(N27:Q27)</f>
        <v>698.9309999999998</v>
      </c>
      <c r="S27" s="380">
        <f aca="true" t="shared" si="21" ref="S27:S33">R27/$R$9</f>
        <v>0.0013995445437308019</v>
      </c>
      <c r="T27" s="350">
        <v>869.1329999999999</v>
      </c>
      <c r="U27" s="351">
        <v>13.049000000000001</v>
      </c>
      <c r="V27" s="352"/>
      <c r="W27" s="369"/>
      <c r="X27" s="352">
        <f aca="true" t="shared" si="22" ref="X27:X33">SUM(T27:W27)</f>
        <v>882.1819999999999</v>
      </c>
      <c r="Y27" s="355">
        <f aca="true" t="shared" si="23" ref="Y27:Y33">IF(ISERROR(R27/X27-1),"         /0",IF(R27/X27&gt;5,"  *  ",(R27/X27-1)))</f>
        <v>-0.2077247098671251</v>
      </c>
    </row>
    <row r="28" spans="1:25" ht="19.5" customHeight="1">
      <c r="A28" s="349" t="s">
        <v>175</v>
      </c>
      <c r="B28" s="350">
        <v>51.26500000000001</v>
      </c>
      <c r="C28" s="351">
        <v>21.069000000000003</v>
      </c>
      <c r="D28" s="352">
        <v>0</v>
      </c>
      <c r="E28" s="369">
        <v>0</v>
      </c>
      <c r="F28" s="352">
        <f t="shared" si="16"/>
        <v>72.334</v>
      </c>
      <c r="G28" s="353">
        <f t="shared" si="17"/>
        <v>0.0013224222437513017</v>
      </c>
      <c r="H28" s="350">
        <v>125.99200000000002</v>
      </c>
      <c r="I28" s="351">
        <v>42.328</v>
      </c>
      <c r="J28" s="352"/>
      <c r="K28" s="369"/>
      <c r="L28" s="352">
        <f t="shared" si="18"/>
        <v>168.32000000000002</v>
      </c>
      <c r="M28" s="378">
        <f t="shared" si="19"/>
        <v>-0.570259030418251</v>
      </c>
      <c r="N28" s="379">
        <v>536.2650000000003</v>
      </c>
      <c r="O28" s="351">
        <v>224.85999999999993</v>
      </c>
      <c r="P28" s="352"/>
      <c r="Q28" s="369"/>
      <c r="R28" s="352">
        <f t="shared" si="20"/>
        <v>761.1250000000002</v>
      </c>
      <c r="S28" s="380">
        <f t="shared" si="21"/>
        <v>0.0015240822639818624</v>
      </c>
      <c r="T28" s="350">
        <v>1697.3969999999997</v>
      </c>
      <c r="U28" s="351">
        <v>1081.543</v>
      </c>
      <c r="V28" s="352"/>
      <c r="W28" s="369"/>
      <c r="X28" s="352">
        <f t="shared" si="22"/>
        <v>2778.9399999999996</v>
      </c>
      <c r="Y28" s="355">
        <f t="shared" si="23"/>
        <v>-0.7261095957451401</v>
      </c>
    </row>
    <row r="29" spans="1:25" ht="19.5" customHeight="1" thickBot="1">
      <c r="A29" s="356" t="s">
        <v>166</v>
      </c>
      <c r="B29" s="357">
        <v>17.537</v>
      </c>
      <c r="C29" s="358">
        <v>10.679</v>
      </c>
      <c r="D29" s="359">
        <v>0.05</v>
      </c>
      <c r="E29" s="372">
        <v>0.15</v>
      </c>
      <c r="F29" s="359">
        <f t="shared" si="16"/>
        <v>28.416</v>
      </c>
      <c r="G29" s="360">
        <f t="shared" si="17"/>
        <v>0.0005195060480332484</v>
      </c>
      <c r="H29" s="357">
        <v>74.977</v>
      </c>
      <c r="I29" s="358">
        <v>8.79</v>
      </c>
      <c r="J29" s="359">
        <v>107.548</v>
      </c>
      <c r="K29" s="372">
        <v>24.343</v>
      </c>
      <c r="L29" s="359">
        <f t="shared" si="18"/>
        <v>215.658</v>
      </c>
      <c r="M29" s="381">
        <f t="shared" si="19"/>
        <v>-0.8682358178226637</v>
      </c>
      <c r="N29" s="382">
        <v>253.58499999999998</v>
      </c>
      <c r="O29" s="358">
        <v>141.18699999999998</v>
      </c>
      <c r="P29" s="359">
        <v>5082.20697</v>
      </c>
      <c r="Q29" s="372">
        <v>2172.112</v>
      </c>
      <c r="R29" s="359">
        <f t="shared" si="20"/>
        <v>7649.09097</v>
      </c>
      <c r="S29" s="383">
        <f t="shared" si="21"/>
        <v>0.015316595674771971</v>
      </c>
      <c r="T29" s="357">
        <v>658.4100000000001</v>
      </c>
      <c r="U29" s="358">
        <v>146.618</v>
      </c>
      <c r="V29" s="359">
        <v>209.132</v>
      </c>
      <c r="W29" s="372">
        <v>31.682</v>
      </c>
      <c r="X29" s="359">
        <f t="shared" si="22"/>
        <v>1045.842</v>
      </c>
      <c r="Y29" s="362" t="str">
        <f t="shared" si="23"/>
        <v>  *  </v>
      </c>
    </row>
    <row r="30" spans="1:25" s="145" customFormat="1" ht="19.5" customHeight="1">
      <c r="A30" s="152" t="s">
        <v>55</v>
      </c>
      <c r="B30" s="149">
        <f>SUM(B31:B45)</f>
        <v>4480.629999999999</v>
      </c>
      <c r="C30" s="148">
        <f>SUM(C31:C45)</f>
        <v>4888.312999999999</v>
      </c>
      <c r="D30" s="147">
        <f>SUM(D31:D45)</f>
        <v>3.1799999999999997</v>
      </c>
      <c r="E30" s="194">
        <f>SUM(E31:E45)</f>
        <v>32.120999999999995</v>
      </c>
      <c r="F30" s="147">
        <f t="shared" si="16"/>
        <v>9404.243999999999</v>
      </c>
      <c r="G30" s="150">
        <f t="shared" si="17"/>
        <v>0.1719299561930035</v>
      </c>
      <c r="H30" s="149">
        <f>SUM(H31:H45)</f>
        <v>4398.391</v>
      </c>
      <c r="I30" s="148">
        <f>SUM(I31:I45)</f>
        <v>5505.675</v>
      </c>
      <c r="J30" s="147">
        <f>SUM(J31:J45)</f>
        <v>565.746</v>
      </c>
      <c r="K30" s="194">
        <f>SUM(K31:K45)</f>
        <v>503.759</v>
      </c>
      <c r="L30" s="147">
        <f t="shared" si="18"/>
        <v>10973.570999999998</v>
      </c>
      <c r="M30" s="267">
        <f t="shared" si="19"/>
        <v>-0.14300969119350482</v>
      </c>
      <c r="N30" s="270">
        <f>SUM(N31:N45)</f>
        <v>39379.363</v>
      </c>
      <c r="O30" s="148">
        <f>SUM(O31:O45)</f>
        <v>43168.166999999994</v>
      </c>
      <c r="P30" s="147">
        <f>SUM(P31:P45)</f>
        <v>1732.715</v>
      </c>
      <c r="Q30" s="194">
        <f>SUM(Q31:Q45)</f>
        <v>999.651</v>
      </c>
      <c r="R30" s="147">
        <f t="shared" si="20"/>
        <v>85279.896</v>
      </c>
      <c r="S30" s="283">
        <f t="shared" si="21"/>
        <v>0.17076508716415534</v>
      </c>
      <c r="T30" s="149">
        <f>SUM(T31:T45)</f>
        <v>39154.39300000001</v>
      </c>
      <c r="U30" s="148">
        <f>SUM(U31:U45)</f>
        <v>46193.785</v>
      </c>
      <c r="V30" s="147">
        <f>SUM(V31:V45)</f>
        <v>1791.329</v>
      </c>
      <c r="W30" s="194">
        <f>SUM(W31:W45)</f>
        <v>3898.7430000000004</v>
      </c>
      <c r="X30" s="147">
        <f t="shared" si="22"/>
        <v>91038.25000000001</v>
      </c>
      <c r="Y30" s="146">
        <f t="shared" si="23"/>
        <v>-0.0632520286802527</v>
      </c>
    </row>
    <row r="31" spans="1:25" ht="19.5" customHeight="1">
      <c r="A31" s="342" t="s">
        <v>170</v>
      </c>
      <c r="B31" s="343">
        <v>1516.244</v>
      </c>
      <c r="C31" s="344">
        <v>1662.421</v>
      </c>
      <c r="D31" s="345">
        <v>0</v>
      </c>
      <c r="E31" s="366">
        <v>0</v>
      </c>
      <c r="F31" s="345">
        <f t="shared" si="16"/>
        <v>3178.665</v>
      </c>
      <c r="G31" s="346">
        <f t="shared" si="17"/>
        <v>0.05811288331121922</v>
      </c>
      <c r="H31" s="343">
        <v>1574.065</v>
      </c>
      <c r="I31" s="344">
        <v>2011.675</v>
      </c>
      <c r="J31" s="345"/>
      <c r="K31" s="344"/>
      <c r="L31" s="345">
        <f t="shared" si="18"/>
        <v>3585.74</v>
      </c>
      <c r="M31" s="375">
        <f t="shared" si="19"/>
        <v>-0.11352607829904005</v>
      </c>
      <c r="N31" s="376">
        <v>12861.107000000002</v>
      </c>
      <c r="O31" s="344">
        <v>15909.560999999998</v>
      </c>
      <c r="P31" s="345">
        <v>238.555</v>
      </c>
      <c r="Q31" s="344">
        <v>20.285</v>
      </c>
      <c r="R31" s="345">
        <f t="shared" si="20"/>
        <v>29029.507999999998</v>
      </c>
      <c r="S31" s="377">
        <f t="shared" si="21"/>
        <v>0.05812889903093391</v>
      </c>
      <c r="T31" s="343">
        <v>16260.722000000007</v>
      </c>
      <c r="U31" s="344">
        <v>16453.748999999996</v>
      </c>
      <c r="V31" s="345"/>
      <c r="W31" s="366"/>
      <c r="X31" s="345">
        <f t="shared" si="22"/>
        <v>32714.471000000005</v>
      </c>
      <c r="Y31" s="348">
        <f t="shared" si="23"/>
        <v>-0.1126401524267352</v>
      </c>
    </row>
    <row r="32" spans="1:25" ht="19.5" customHeight="1">
      <c r="A32" s="349" t="s">
        <v>155</v>
      </c>
      <c r="B32" s="350">
        <v>1233.388</v>
      </c>
      <c r="C32" s="351">
        <v>1217.761</v>
      </c>
      <c r="D32" s="352">
        <v>0</v>
      </c>
      <c r="E32" s="369">
        <v>0</v>
      </c>
      <c r="F32" s="352">
        <f t="shared" si="16"/>
        <v>2451.149</v>
      </c>
      <c r="G32" s="353">
        <f t="shared" si="17"/>
        <v>0.044812314545701316</v>
      </c>
      <c r="H32" s="350">
        <v>1183.023</v>
      </c>
      <c r="I32" s="351">
        <v>1091.965</v>
      </c>
      <c r="J32" s="352">
        <v>0</v>
      </c>
      <c r="K32" s="351"/>
      <c r="L32" s="352">
        <f t="shared" si="18"/>
        <v>2274.988</v>
      </c>
      <c r="M32" s="378">
        <f t="shared" si="19"/>
        <v>0.07743381503550784</v>
      </c>
      <c r="N32" s="379">
        <v>10967.145999999997</v>
      </c>
      <c r="O32" s="351">
        <v>9689.498</v>
      </c>
      <c r="P32" s="352">
        <v>0</v>
      </c>
      <c r="Q32" s="351">
        <v>0</v>
      </c>
      <c r="R32" s="352">
        <f t="shared" si="20"/>
        <v>20656.643999999997</v>
      </c>
      <c r="S32" s="380">
        <f t="shared" si="21"/>
        <v>0.04136301494995873</v>
      </c>
      <c r="T32" s="350">
        <v>9804.655</v>
      </c>
      <c r="U32" s="351">
        <v>8142.8949999999995</v>
      </c>
      <c r="V32" s="352">
        <v>0</v>
      </c>
      <c r="W32" s="351">
        <v>0</v>
      </c>
      <c r="X32" s="352">
        <f t="shared" si="22"/>
        <v>17947.55</v>
      </c>
      <c r="Y32" s="355">
        <f t="shared" si="23"/>
        <v>0.15094505935350488</v>
      </c>
    </row>
    <row r="33" spans="1:25" ht="19.5" customHeight="1">
      <c r="A33" s="349" t="s">
        <v>179</v>
      </c>
      <c r="B33" s="350">
        <v>528.299</v>
      </c>
      <c r="C33" s="351">
        <v>744.523</v>
      </c>
      <c r="D33" s="352">
        <v>0</v>
      </c>
      <c r="E33" s="369">
        <v>0</v>
      </c>
      <c r="F33" s="352">
        <f t="shared" si="16"/>
        <v>1272.8220000000001</v>
      </c>
      <c r="G33" s="353">
        <f t="shared" si="17"/>
        <v>0.02326994394248928</v>
      </c>
      <c r="H33" s="350">
        <v>468.916</v>
      </c>
      <c r="I33" s="351">
        <v>821.129</v>
      </c>
      <c r="J33" s="352"/>
      <c r="K33" s="351"/>
      <c r="L33" s="352">
        <f t="shared" si="18"/>
        <v>1290.045</v>
      </c>
      <c r="M33" s="378">
        <f t="shared" si="19"/>
        <v>-0.01335069706870684</v>
      </c>
      <c r="N33" s="379">
        <v>4471.981</v>
      </c>
      <c r="O33" s="351">
        <v>6285.223</v>
      </c>
      <c r="P33" s="352"/>
      <c r="Q33" s="351"/>
      <c r="R33" s="352">
        <f t="shared" si="20"/>
        <v>10757.204</v>
      </c>
      <c r="S33" s="380">
        <f t="shared" si="21"/>
        <v>0.021540303926995883</v>
      </c>
      <c r="T33" s="350">
        <v>3215.572</v>
      </c>
      <c r="U33" s="351">
        <v>7294.3009999999995</v>
      </c>
      <c r="V33" s="352"/>
      <c r="W33" s="351"/>
      <c r="X33" s="352">
        <f t="shared" si="22"/>
        <v>10509.873</v>
      </c>
      <c r="Y33" s="355">
        <f t="shared" si="23"/>
        <v>0.023533205396487622</v>
      </c>
    </row>
    <row r="34" spans="1:25" ht="19.5" customHeight="1">
      <c r="A34" s="349" t="s">
        <v>190</v>
      </c>
      <c r="B34" s="350">
        <v>246.466</v>
      </c>
      <c r="C34" s="351">
        <v>183.59099999999998</v>
      </c>
      <c r="D34" s="352">
        <v>0</v>
      </c>
      <c r="E34" s="369">
        <v>0</v>
      </c>
      <c r="F34" s="352">
        <f aca="true" t="shared" si="24" ref="F34:F43">SUM(B34:E34)</f>
        <v>430.057</v>
      </c>
      <c r="G34" s="353">
        <f aca="true" t="shared" si="25" ref="G34:G43">F34/$F$9</f>
        <v>0.007862373750669858</v>
      </c>
      <c r="H34" s="350"/>
      <c r="I34" s="351"/>
      <c r="J34" s="352"/>
      <c r="K34" s="351"/>
      <c r="L34" s="352">
        <f aca="true" t="shared" si="26" ref="L34:L43">SUM(H34:K34)</f>
        <v>0</v>
      </c>
      <c r="M34" s="378" t="str">
        <f aca="true" t="shared" si="27" ref="M34:M43">IF(ISERROR(F34/L34-1),"         /0",(F34/L34-1))</f>
        <v>         /0</v>
      </c>
      <c r="N34" s="379">
        <v>880.256</v>
      </c>
      <c r="O34" s="351">
        <v>718.859</v>
      </c>
      <c r="P34" s="352">
        <v>6.735</v>
      </c>
      <c r="Q34" s="351">
        <v>22.814</v>
      </c>
      <c r="R34" s="352">
        <f aca="true" t="shared" si="28" ref="R34:R43">SUM(N34:Q34)</f>
        <v>1628.664</v>
      </c>
      <c r="S34" s="380">
        <f aca="true" t="shared" si="29" ref="S34:S43">R34/$R$9</f>
        <v>0.00326124869947217</v>
      </c>
      <c r="T34" s="350"/>
      <c r="U34" s="351"/>
      <c r="V34" s="352"/>
      <c r="W34" s="351"/>
      <c r="X34" s="352">
        <f aca="true" t="shared" si="30" ref="X34:X43">SUM(T34:W34)</f>
        <v>0</v>
      </c>
      <c r="Y34" s="355" t="str">
        <f aca="true" t="shared" si="31" ref="Y34:Y43">IF(ISERROR(R34/X34-1),"         /0",IF(R34/X34&gt;5,"  *  ",(R34/X34-1)))</f>
        <v>         /0</v>
      </c>
    </row>
    <row r="35" spans="1:25" ht="19.5" customHeight="1">
      <c r="A35" s="349" t="s">
        <v>194</v>
      </c>
      <c r="B35" s="350">
        <v>107.795</v>
      </c>
      <c r="C35" s="351">
        <v>225.328</v>
      </c>
      <c r="D35" s="352">
        <v>0</v>
      </c>
      <c r="E35" s="369">
        <v>0</v>
      </c>
      <c r="F35" s="352">
        <f t="shared" si="24"/>
        <v>333.123</v>
      </c>
      <c r="G35" s="353">
        <f t="shared" si="25"/>
        <v>0.006090210206889773</v>
      </c>
      <c r="H35" s="350"/>
      <c r="I35" s="351">
        <v>106.851</v>
      </c>
      <c r="J35" s="352"/>
      <c r="K35" s="351"/>
      <c r="L35" s="352">
        <f t="shared" si="26"/>
        <v>106.851</v>
      </c>
      <c r="M35" s="378">
        <f t="shared" si="27"/>
        <v>2.117640452592863</v>
      </c>
      <c r="N35" s="379">
        <v>1045.5720000000001</v>
      </c>
      <c r="O35" s="351">
        <v>834.805</v>
      </c>
      <c r="P35" s="352"/>
      <c r="Q35" s="351"/>
      <c r="R35" s="352">
        <f t="shared" si="28"/>
        <v>1880.377</v>
      </c>
      <c r="S35" s="380">
        <f t="shared" si="29"/>
        <v>0.0037652806507464894</v>
      </c>
      <c r="T35" s="350">
        <v>389.45599999999996</v>
      </c>
      <c r="U35" s="351">
        <v>914.1160000000001</v>
      </c>
      <c r="V35" s="352"/>
      <c r="W35" s="351"/>
      <c r="X35" s="352">
        <f t="shared" si="30"/>
        <v>1303.5720000000001</v>
      </c>
      <c r="Y35" s="355">
        <f t="shared" si="31"/>
        <v>0.44248035398121455</v>
      </c>
    </row>
    <row r="36" spans="1:25" ht="19.5" customHeight="1">
      <c r="A36" s="349" t="s">
        <v>216</v>
      </c>
      <c r="B36" s="350">
        <v>227.81699999999998</v>
      </c>
      <c r="C36" s="351">
        <v>87.80199999999999</v>
      </c>
      <c r="D36" s="352">
        <v>0</v>
      </c>
      <c r="E36" s="369">
        <v>0</v>
      </c>
      <c r="F36" s="352">
        <f>SUM(B36:E36)</f>
        <v>315.61899999999997</v>
      </c>
      <c r="G36" s="353">
        <f>F36/$F$9</f>
        <v>0.005770199161535958</v>
      </c>
      <c r="H36" s="350">
        <v>291.482</v>
      </c>
      <c r="I36" s="351">
        <v>199.279</v>
      </c>
      <c r="J36" s="352"/>
      <c r="K36" s="351"/>
      <c r="L36" s="352">
        <f>SUM(H36:K36)</f>
        <v>490.761</v>
      </c>
      <c r="M36" s="378">
        <f>IF(ISERROR(F36/L36-1),"         /0",(F36/L36-1))</f>
        <v>-0.35687839905778995</v>
      </c>
      <c r="N36" s="379">
        <v>2104.2819999999997</v>
      </c>
      <c r="O36" s="351">
        <v>1172.1309999999999</v>
      </c>
      <c r="P36" s="352"/>
      <c r="Q36" s="351"/>
      <c r="R36" s="352">
        <f>SUM(N36:Q36)</f>
        <v>3276.4129999999996</v>
      </c>
      <c r="S36" s="380">
        <f>R36/$R$9</f>
        <v>0.006560713342459654</v>
      </c>
      <c r="T36" s="350">
        <v>1422.3129999999999</v>
      </c>
      <c r="U36" s="351">
        <v>1528.353</v>
      </c>
      <c r="V36" s="352"/>
      <c r="W36" s="351"/>
      <c r="X36" s="352">
        <f>SUM(T36:W36)</f>
        <v>2950.666</v>
      </c>
      <c r="Y36" s="355">
        <f>IF(ISERROR(R36/X36-1),"         /0",IF(R36/X36&gt;5,"  *  ",(R36/X36-1)))</f>
        <v>0.11039778816036772</v>
      </c>
    </row>
    <row r="37" spans="1:25" ht="19.5" customHeight="1">
      <c r="A37" s="349" t="s">
        <v>168</v>
      </c>
      <c r="B37" s="350">
        <v>203.572</v>
      </c>
      <c r="C37" s="351">
        <v>84.12</v>
      </c>
      <c r="D37" s="352">
        <v>0</v>
      </c>
      <c r="E37" s="369">
        <v>0</v>
      </c>
      <c r="F37" s="352">
        <f>SUM(B37:E37)</f>
        <v>287.692</v>
      </c>
      <c r="G37" s="353">
        <f>F37/$F$9</f>
        <v>0.0052596330930032836</v>
      </c>
      <c r="H37" s="350">
        <v>145.749</v>
      </c>
      <c r="I37" s="351">
        <v>152.697</v>
      </c>
      <c r="J37" s="352"/>
      <c r="K37" s="351"/>
      <c r="L37" s="352">
        <f>SUM(H37:K37)</f>
        <v>298.446</v>
      </c>
      <c r="M37" s="378">
        <f>IF(ISERROR(F37/L37-1),"         /0",(F37/L37-1))</f>
        <v>-0.03603331926043574</v>
      </c>
      <c r="N37" s="379">
        <v>1621.2130000000002</v>
      </c>
      <c r="O37" s="351">
        <v>672.503</v>
      </c>
      <c r="P37" s="352"/>
      <c r="Q37" s="351"/>
      <c r="R37" s="352">
        <f>SUM(N37:Q37)</f>
        <v>2293.7160000000003</v>
      </c>
      <c r="S37" s="380">
        <f>R37/$R$9</f>
        <v>0.0045929536859404445</v>
      </c>
      <c r="T37" s="350">
        <v>1496.4460000000001</v>
      </c>
      <c r="U37" s="351">
        <v>1332.078</v>
      </c>
      <c r="V37" s="352"/>
      <c r="W37" s="351"/>
      <c r="X37" s="352">
        <f>SUM(T37:W37)</f>
        <v>2828.5240000000003</v>
      </c>
      <c r="Y37" s="355">
        <f>IF(ISERROR(R37/X37-1),"         /0",IF(R37/X37&gt;5,"  *  ",(R37/X37-1)))</f>
        <v>-0.1890767057306213</v>
      </c>
    </row>
    <row r="38" spans="1:25" ht="19.5" customHeight="1">
      <c r="A38" s="349" t="s">
        <v>174</v>
      </c>
      <c r="B38" s="350">
        <v>69.489</v>
      </c>
      <c r="C38" s="351">
        <v>163.43800000000002</v>
      </c>
      <c r="D38" s="352">
        <v>0</v>
      </c>
      <c r="E38" s="369">
        <v>0</v>
      </c>
      <c r="F38" s="352">
        <f t="shared" si="24"/>
        <v>232.92700000000002</v>
      </c>
      <c r="G38" s="353">
        <f t="shared" si="25"/>
        <v>0.004258410235439205</v>
      </c>
      <c r="H38" s="350">
        <v>81.67500000000001</v>
      </c>
      <c r="I38" s="351">
        <v>234.494</v>
      </c>
      <c r="J38" s="352"/>
      <c r="K38" s="351"/>
      <c r="L38" s="352">
        <f t="shared" si="26"/>
        <v>316.169</v>
      </c>
      <c r="M38" s="378">
        <f t="shared" si="27"/>
        <v>-0.2632832440878137</v>
      </c>
      <c r="N38" s="379">
        <v>879.9299999999998</v>
      </c>
      <c r="O38" s="351">
        <v>1957.5490000000002</v>
      </c>
      <c r="P38" s="352">
        <v>0.6</v>
      </c>
      <c r="Q38" s="351">
        <v>0.3</v>
      </c>
      <c r="R38" s="352">
        <f t="shared" si="28"/>
        <v>2838.3790000000004</v>
      </c>
      <c r="S38" s="380">
        <f t="shared" si="29"/>
        <v>0.00568359085874012</v>
      </c>
      <c r="T38" s="350">
        <v>887.6159999999999</v>
      </c>
      <c r="U38" s="351">
        <v>2045.455</v>
      </c>
      <c r="V38" s="352"/>
      <c r="W38" s="351"/>
      <c r="X38" s="352">
        <f t="shared" si="30"/>
        <v>2933.071</v>
      </c>
      <c r="Y38" s="355">
        <f t="shared" si="31"/>
        <v>-0.032284250875617926</v>
      </c>
    </row>
    <row r="39" spans="1:25" ht="19.5" customHeight="1">
      <c r="A39" s="349" t="s">
        <v>208</v>
      </c>
      <c r="B39" s="350">
        <v>0</v>
      </c>
      <c r="C39" s="351">
        <v>201.644</v>
      </c>
      <c r="D39" s="352">
        <v>0</v>
      </c>
      <c r="E39" s="369">
        <v>0</v>
      </c>
      <c r="F39" s="352">
        <f t="shared" si="24"/>
        <v>201.644</v>
      </c>
      <c r="G39" s="353">
        <f t="shared" si="25"/>
        <v>0.003686489215569269</v>
      </c>
      <c r="H39" s="350"/>
      <c r="I39" s="351">
        <v>269.981</v>
      </c>
      <c r="J39" s="352"/>
      <c r="K39" s="351"/>
      <c r="L39" s="352">
        <f t="shared" si="26"/>
        <v>269.981</v>
      </c>
      <c r="M39" s="378">
        <f t="shared" si="27"/>
        <v>-0.2531178119941774</v>
      </c>
      <c r="N39" s="379"/>
      <c r="O39" s="351">
        <v>2237.78</v>
      </c>
      <c r="P39" s="352"/>
      <c r="Q39" s="351"/>
      <c r="R39" s="352">
        <f t="shared" si="28"/>
        <v>2237.78</v>
      </c>
      <c r="S39" s="380">
        <f t="shared" si="29"/>
        <v>0.004480947030636665</v>
      </c>
      <c r="T39" s="350"/>
      <c r="U39" s="351">
        <v>3180.4080000000004</v>
      </c>
      <c r="V39" s="352"/>
      <c r="W39" s="351"/>
      <c r="X39" s="352">
        <f t="shared" si="30"/>
        <v>3180.4080000000004</v>
      </c>
      <c r="Y39" s="355">
        <f t="shared" si="31"/>
        <v>-0.2963858725044083</v>
      </c>
    </row>
    <row r="40" spans="1:25" ht="19.5" customHeight="1">
      <c r="A40" s="349" t="s">
        <v>176</v>
      </c>
      <c r="B40" s="350">
        <v>107.22800000000001</v>
      </c>
      <c r="C40" s="351">
        <v>86.99499999999999</v>
      </c>
      <c r="D40" s="352">
        <v>0</v>
      </c>
      <c r="E40" s="369">
        <v>0</v>
      </c>
      <c r="F40" s="352">
        <f t="shared" si="24"/>
        <v>194.223</v>
      </c>
      <c r="G40" s="353">
        <f t="shared" si="25"/>
        <v>0.0035508172567272527</v>
      </c>
      <c r="H40" s="350">
        <v>138.174</v>
      </c>
      <c r="I40" s="351">
        <v>104.92099999999999</v>
      </c>
      <c r="J40" s="352">
        <v>0</v>
      </c>
      <c r="K40" s="351"/>
      <c r="L40" s="352">
        <f t="shared" si="26"/>
        <v>243.095</v>
      </c>
      <c r="M40" s="378">
        <f t="shared" si="27"/>
        <v>-0.20104074538760563</v>
      </c>
      <c r="N40" s="379">
        <v>1041.0030000000002</v>
      </c>
      <c r="O40" s="351">
        <v>586.921</v>
      </c>
      <c r="P40" s="352"/>
      <c r="Q40" s="351"/>
      <c r="R40" s="352">
        <f t="shared" si="28"/>
        <v>1627.9240000000002</v>
      </c>
      <c r="S40" s="380">
        <f t="shared" si="29"/>
        <v>0.0032597669180626167</v>
      </c>
      <c r="T40" s="350">
        <v>1369.3290000000002</v>
      </c>
      <c r="U40" s="351">
        <v>898.4739999999997</v>
      </c>
      <c r="V40" s="352">
        <v>0</v>
      </c>
      <c r="W40" s="351"/>
      <c r="X40" s="352">
        <f t="shared" si="30"/>
        <v>2267.803</v>
      </c>
      <c r="Y40" s="355">
        <f t="shared" si="31"/>
        <v>-0.28215810632581384</v>
      </c>
    </row>
    <row r="41" spans="1:25" ht="19.5" customHeight="1">
      <c r="A41" s="349" t="s">
        <v>212</v>
      </c>
      <c r="B41" s="350">
        <v>138.138</v>
      </c>
      <c r="C41" s="351">
        <v>0</v>
      </c>
      <c r="D41" s="352">
        <v>0</v>
      </c>
      <c r="E41" s="369">
        <v>0</v>
      </c>
      <c r="F41" s="352">
        <f>SUM(B41:E41)</f>
        <v>138.138</v>
      </c>
      <c r="G41" s="353">
        <f>F41/$F$9</f>
        <v>0.0025254619391616297</v>
      </c>
      <c r="H41" s="350">
        <v>184.383</v>
      </c>
      <c r="I41" s="351">
        <v>96.136</v>
      </c>
      <c r="J41" s="352"/>
      <c r="K41" s="351"/>
      <c r="L41" s="352">
        <f>SUM(H41:K41)</f>
        <v>280.519</v>
      </c>
      <c r="M41" s="378">
        <f>IF(ISERROR(F41/L41-1),"         /0",(F41/L41-1))</f>
        <v>-0.5075627675843704</v>
      </c>
      <c r="N41" s="379">
        <v>737.327</v>
      </c>
      <c r="O41" s="351">
        <v>254.25400000000002</v>
      </c>
      <c r="P41" s="352"/>
      <c r="Q41" s="351"/>
      <c r="R41" s="352">
        <f>SUM(N41:Q41)</f>
        <v>991.581</v>
      </c>
      <c r="S41" s="380">
        <f>R41/$R$9</f>
        <v>0.0019855490430630957</v>
      </c>
      <c r="T41" s="350">
        <v>184.383</v>
      </c>
      <c r="U41" s="351">
        <v>96.136</v>
      </c>
      <c r="V41" s="352"/>
      <c r="W41" s="351"/>
      <c r="X41" s="352">
        <f>SUM(T41:W41)</f>
        <v>280.519</v>
      </c>
      <c r="Y41" s="355">
        <f>IF(ISERROR(R41/X41-1),"         /0",IF(R41/X41&gt;5,"  *  ",(R41/X41-1)))</f>
        <v>2.5348086938852625</v>
      </c>
    </row>
    <row r="42" spans="1:25" ht="19.5" customHeight="1">
      <c r="A42" s="349" t="s">
        <v>167</v>
      </c>
      <c r="B42" s="350">
        <v>22.006</v>
      </c>
      <c r="C42" s="351">
        <v>87.549</v>
      </c>
      <c r="D42" s="352">
        <v>0</v>
      </c>
      <c r="E42" s="369">
        <v>0</v>
      </c>
      <c r="F42" s="352">
        <f t="shared" si="24"/>
        <v>109.555</v>
      </c>
      <c r="G42" s="353">
        <f t="shared" si="25"/>
        <v>0.0020029027692948526</v>
      </c>
      <c r="H42" s="350"/>
      <c r="I42" s="351"/>
      <c r="J42" s="352"/>
      <c r="K42" s="351"/>
      <c r="L42" s="352">
        <f t="shared" si="26"/>
        <v>0</v>
      </c>
      <c r="M42" s="378" t="str">
        <f t="shared" si="27"/>
        <v>         /0</v>
      </c>
      <c r="N42" s="379">
        <v>110.04299999999999</v>
      </c>
      <c r="O42" s="351">
        <v>168.73600000000002</v>
      </c>
      <c r="P42" s="352"/>
      <c r="Q42" s="351"/>
      <c r="R42" s="352">
        <f t="shared" si="28"/>
        <v>278.779</v>
      </c>
      <c r="S42" s="380">
        <f t="shared" si="29"/>
        <v>0.0005582291075324021</v>
      </c>
      <c r="T42" s="350">
        <v>172.529</v>
      </c>
      <c r="U42" s="351">
        <v>201.22199999999998</v>
      </c>
      <c r="V42" s="352"/>
      <c r="W42" s="351"/>
      <c r="X42" s="352">
        <f t="shared" si="30"/>
        <v>373.751</v>
      </c>
      <c r="Y42" s="355">
        <f t="shared" si="31"/>
        <v>-0.254105005739115</v>
      </c>
    </row>
    <row r="43" spans="1:25" ht="19.5" customHeight="1">
      <c r="A43" s="349" t="s">
        <v>169</v>
      </c>
      <c r="B43" s="350">
        <v>42.498</v>
      </c>
      <c r="C43" s="351">
        <v>41.49</v>
      </c>
      <c r="D43" s="352">
        <v>0</v>
      </c>
      <c r="E43" s="369">
        <v>0</v>
      </c>
      <c r="F43" s="352">
        <f t="shared" si="24"/>
        <v>83.988</v>
      </c>
      <c r="G43" s="353">
        <f t="shared" si="25"/>
        <v>0.0015354826140982708</v>
      </c>
      <c r="H43" s="350"/>
      <c r="I43" s="351"/>
      <c r="J43" s="352">
        <v>2</v>
      </c>
      <c r="K43" s="351"/>
      <c r="L43" s="352">
        <f t="shared" si="26"/>
        <v>2</v>
      </c>
      <c r="M43" s="378">
        <f t="shared" si="27"/>
        <v>40.994</v>
      </c>
      <c r="N43" s="379">
        <v>210.551</v>
      </c>
      <c r="O43" s="351">
        <v>180.696</v>
      </c>
      <c r="P43" s="352"/>
      <c r="Q43" s="351"/>
      <c r="R43" s="352">
        <f t="shared" si="28"/>
        <v>391.24699999999996</v>
      </c>
      <c r="S43" s="380">
        <f t="shared" si="29"/>
        <v>0.0007834358528968455</v>
      </c>
      <c r="T43" s="350"/>
      <c r="U43" s="351"/>
      <c r="V43" s="352">
        <v>137.5</v>
      </c>
      <c r="W43" s="351">
        <v>5.5</v>
      </c>
      <c r="X43" s="352">
        <f t="shared" si="30"/>
        <v>143</v>
      </c>
      <c r="Y43" s="355">
        <f t="shared" si="31"/>
        <v>1.7359930069930067</v>
      </c>
    </row>
    <row r="44" spans="1:25" ht="19.5" customHeight="1">
      <c r="A44" s="349" t="s">
        <v>209</v>
      </c>
      <c r="B44" s="350">
        <v>0</v>
      </c>
      <c r="C44" s="351">
        <v>67.489</v>
      </c>
      <c r="D44" s="352">
        <v>0</v>
      </c>
      <c r="E44" s="369">
        <v>0</v>
      </c>
      <c r="F44" s="352">
        <f aca="true" t="shared" si="32" ref="F44:F62">SUM(B44:E44)</f>
        <v>67.489</v>
      </c>
      <c r="G44" s="353">
        <f aca="true" t="shared" si="33" ref="G44:G62">F44/$F$9</f>
        <v>0.001233845146245633</v>
      </c>
      <c r="H44" s="350"/>
      <c r="I44" s="351">
        <v>149.962</v>
      </c>
      <c r="J44" s="352"/>
      <c r="K44" s="351"/>
      <c r="L44" s="352">
        <f aca="true" t="shared" si="34" ref="L44:L62">SUM(H44:K44)</f>
        <v>149.962</v>
      </c>
      <c r="M44" s="378">
        <f aca="true" t="shared" si="35" ref="M44:M55">IF(ISERROR(F44/L44-1),"         /0",(F44/L44-1))</f>
        <v>-0.5499593230285005</v>
      </c>
      <c r="N44" s="379">
        <v>143.40800000000002</v>
      </c>
      <c r="O44" s="351">
        <v>672.5899999999999</v>
      </c>
      <c r="P44" s="352"/>
      <c r="Q44" s="351"/>
      <c r="R44" s="352">
        <f aca="true" t="shared" si="36" ref="R44:R62">SUM(N44:Q44)</f>
        <v>815.9979999999999</v>
      </c>
      <c r="S44" s="380">
        <f aca="true" t="shared" si="37" ref="S44:S62">R44/$R$9</f>
        <v>0.0016339603603148908</v>
      </c>
      <c r="T44" s="350">
        <v>450.67699999999996</v>
      </c>
      <c r="U44" s="351">
        <v>1900.8410000000001</v>
      </c>
      <c r="V44" s="352"/>
      <c r="W44" s="351"/>
      <c r="X44" s="352">
        <f aca="true" t="shared" si="38" ref="X44:X62">SUM(T44:W44)</f>
        <v>2351.518</v>
      </c>
      <c r="Y44" s="355">
        <f aca="true" t="shared" si="39" ref="Y44:Y62">IF(ISERROR(R44/X44-1),"         /0",IF(R44/X44&gt;5,"  *  ",(R44/X44-1)))</f>
        <v>-0.6529909615831135</v>
      </c>
    </row>
    <row r="45" spans="1:25" ht="19.5" customHeight="1" thickBot="1">
      <c r="A45" s="356" t="s">
        <v>166</v>
      </c>
      <c r="B45" s="357">
        <v>37.69</v>
      </c>
      <c r="C45" s="358">
        <v>34.162</v>
      </c>
      <c r="D45" s="359">
        <v>3.1799999999999997</v>
      </c>
      <c r="E45" s="372">
        <v>32.120999999999995</v>
      </c>
      <c r="F45" s="359">
        <f t="shared" si="32"/>
        <v>107.153</v>
      </c>
      <c r="G45" s="360">
        <f t="shared" si="33"/>
        <v>0.0019589890049587087</v>
      </c>
      <c r="H45" s="357">
        <v>330.92400000000004</v>
      </c>
      <c r="I45" s="358">
        <v>266.585</v>
      </c>
      <c r="J45" s="359">
        <v>563.746</v>
      </c>
      <c r="K45" s="358">
        <v>503.759</v>
      </c>
      <c r="L45" s="359">
        <f t="shared" si="34"/>
        <v>1665.0140000000001</v>
      </c>
      <c r="M45" s="381">
        <f t="shared" si="35"/>
        <v>-0.9356443849721384</v>
      </c>
      <c r="N45" s="382">
        <v>2305.5440000000003</v>
      </c>
      <c r="O45" s="358">
        <v>1827.061</v>
      </c>
      <c r="P45" s="359">
        <v>1486.8249999999998</v>
      </c>
      <c r="Q45" s="358">
        <v>956.252</v>
      </c>
      <c r="R45" s="359">
        <f t="shared" si="36"/>
        <v>6575.682000000001</v>
      </c>
      <c r="S45" s="383">
        <f t="shared" si="37"/>
        <v>0.013167193706401419</v>
      </c>
      <c r="T45" s="357">
        <v>3500.695</v>
      </c>
      <c r="U45" s="358">
        <v>2205.757</v>
      </c>
      <c r="V45" s="359">
        <v>1653.829</v>
      </c>
      <c r="W45" s="358">
        <v>3893.2430000000004</v>
      </c>
      <c r="X45" s="359">
        <f t="shared" si="38"/>
        <v>11253.524000000001</v>
      </c>
      <c r="Y45" s="362">
        <f t="shared" si="39"/>
        <v>-0.4156779689633221</v>
      </c>
    </row>
    <row r="46" spans="1:25" s="145" customFormat="1" ht="19.5" customHeight="1">
      <c r="A46" s="152" t="s">
        <v>54</v>
      </c>
      <c r="B46" s="149">
        <f>SUM(B47:B55)</f>
        <v>1965.441</v>
      </c>
      <c r="C46" s="148">
        <f>SUM(C47:C55)</f>
        <v>2412.592</v>
      </c>
      <c r="D46" s="147">
        <f>SUM(D47:D55)</f>
        <v>689.462</v>
      </c>
      <c r="E46" s="148">
        <f>SUM(E47:E55)</f>
        <v>703.84</v>
      </c>
      <c r="F46" s="147">
        <f t="shared" si="32"/>
        <v>5771.335000000001</v>
      </c>
      <c r="G46" s="150">
        <f t="shared" si="33"/>
        <v>0.10551250836591948</v>
      </c>
      <c r="H46" s="149">
        <f>SUM(H47:H55)</f>
        <v>1804.3880000000001</v>
      </c>
      <c r="I46" s="148">
        <f>SUM(I47:I55)</f>
        <v>2330.4800000000005</v>
      </c>
      <c r="J46" s="147">
        <f>SUM(J47:J55)</f>
        <v>0</v>
      </c>
      <c r="K46" s="148">
        <f>SUM(K47:K55)</f>
        <v>0</v>
      </c>
      <c r="L46" s="147">
        <f t="shared" si="34"/>
        <v>4134.868</v>
      </c>
      <c r="M46" s="267">
        <f t="shared" si="35"/>
        <v>0.39577248898876594</v>
      </c>
      <c r="N46" s="270">
        <f>SUM(N47:N55)</f>
        <v>14167.432999999999</v>
      </c>
      <c r="O46" s="148">
        <f>SUM(O47:O55)</f>
        <v>19468.201000000005</v>
      </c>
      <c r="P46" s="147">
        <f>SUM(P47:P55)</f>
        <v>2281.8759999999997</v>
      </c>
      <c r="Q46" s="148">
        <f>SUM(Q47:Q55)</f>
        <v>2080.8920000000003</v>
      </c>
      <c r="R46" s="147">
        <f t="shared" si="36"/>
        <v>37998.402</v>
      </c>
      <c r="S46" s="283">
        <f t="shared" si="37"/>
        <v>0.07608827794101221</v>
      </c>
      <c r="T46" s="149">
        <f>SUM(T47:T55)</f>
        <v>22968.272999999997</v>
      </c>
      <c r="U46" s="148">
        <f>SUM(U47:U55)</f>
        <v>18235.695000000003</v>
      </c>
      <c r="V46" s="147">
        <f>SUM(V47:V55)</f>
        <v>610.775</v>
      </c>
      <c r="W46" s="148">
        <f>SUM(W47:W55)</f>
        <v>6.178999999999999</v>
      </c>
      <c r="X46" s="147">
        <f t="shared" si="38"/>
        <v>41820.922</v>
      </c>
      <c r="Y46" s="146">
        <f t="shared" si="39"/>
        <v>-0.09140209773471752</v>
      </c>
    </row>
    <row r="47" spans="1:25" ht="19.5" customHeight="1">
      <c r="A47" s="342" t="s">
        <v>155</v>
      </c>
      <c r="B47" s="343">
        <v>568.476</v>
      </c>
      <c r="C47" s="344">
        <v>1020.0070000000001</v>
      </c>
      <c r="D47" s="345">
        <v>0</v>
      </c>
      <c r="E47" s="344">
        <v>0</v>
      </c>
      <c r="F47" s="345">
        <f t="shared" si="32"/>
        <v>1588.4830000000002</v>
      </c>
      <c r="G47" s="346">
        <f t="shared" si="33"/>
        <v>0.029040910955025288</v>
      </c>
      <c r="H47" s="343">
        <v>359.029</v>
      </c>
      <c r="I47" s="344">
        <v>821.3989999999999</v>
      </c>
      <c r="J47" s="345">
        <v>0</v>
      </c>
      <c r="K47" s="344">
        <v>0</v>
      </c>
      <c r="L47" s="345">
        <f t="shared" si="34"/>
        <v>1180.4279999999999</v>
      </c>
      <c r="M47" s="375">
        <f t="shared" si="35"/>
        <v>0.3456839383681176</v>
      </c>
      <c r="N47" s="376">
        <v>3076.9859999999994</v>
      </c>
      <c r="O47" s="344">
        <v>7529.124000000001</v>
      </c>
      <c r="P47" s="345">
        <v>0</v>
      </c>
      <c r="Q47" s="344">
        <v>0</v>
      </c>
      <c r="R47" s="345">
        <f t="shared" si="36"/>
        <v>10606.11</v>
      </c>
      <c r="S47" s="377">
        <f t="shared" si="37"/>
        <v>0.021237752196867358</v>
      </c>
      <c r="T47" s="343">
        <v>1227.2169999999999</v>
      </c>
      <c r="U47" s="344">
        <v>6689.330999999999</v>
      </c>
      <c r="V47" s="345">
        <v>0</v>
      </c>
      <c r="W47" s="344">
        <v>0</v>
      </c>
      <c r="X47" s="345">
        <f t="shared" si="38"/>
        <v>7916.547999999999</v>
      </c>
      <c r="Y47" s="348">
        <f t="shared" si="39"/>
        <v>0.339739239880817</v>
      </c>
    </row>
    <row r="48" spans="1:25" ht="19.5" customHeight="1">
      <c r="A48" s="349" t="s">
        <v>211</v>
      </c>
      <c r="B48" s="350">
        <v>0</v>
      </c>
      <c r="C48" s="351">
        <v>0</v>
      </c>
      <c r="D48" s="352">
        <v>689.462</v>
      </c>
      <c r="E48" s="351">
        <v>703.84</v>
      </c>
      <c r="F48" s="352">
        <f t="shared" si="32"/>
        <v>1393.3020000000001</v>
      </c>
      <c r="G48" s="353">
        <f t="shared" si="33"/>
        <v>0.025472579382630246</v>
      </c>
      <c r="H48" s="350"/>
      <c r="I48" s="351"/>
      <c r="J48" s="352"/>
      <c r="K48" s="351"/>
      <c r="L48" s="352">
        <f t="shared" si="34"/>
        <v>0</v>
      </c>
      <c r="M48" s="378" t="str">
        <f t="shared" si="35"/>
        <v>         /0</v>
      </c>
      <c r="N48" s="379"/>
      <c r="O48" s="351"/>
      <c r="P48" s="352">
        <v>2184.408</v>
      </c>
      <c r="Q48" s="351">
        <v>2068.6330000000003</v>
      </c>
      <c r="R48" s="352">
        <f t="shared" si="36"/>
        <v>4253.041</v>
      </c>
      <c r="S48" s="380">
        <f t="shared" si="37"/>
        <v>0.008516320389013215</v>
      </c>
      <c r="T48" s="350"/>
      <c r="U48" s="351"/>
      <c r="V48" s="352"/>
      <c r="W48" s="351"/>
      <c r="X48" s="352">
        <f t="shared" si="38"/>
        <v>0</v>
      </c>
      <c r="Y48" s="355" t="str">
        <f t="shared" si="39"/>
        <v>         /0</v>
      </c>
    </row>
    <row r="49" spans="1:25" ht="19.5" customHeight="1">
      <c r="A49" s="349" t="s">
        <v>215</v>
      </c>
      <c r="B49" s="350">
        <v>838.587</v>
      </c>
      <c r="C49" s="351">
        <v>71.489</v>
      </c>
      <c r="D49" s="352">
        <v>0</v>
      </c>
      <c r="E49" s="351">
        <v>0</v>
      </c>
      <c r="F49" s="352">
        <f t="shared" si="32"/>
        <v>910.076</v>
      </c>
      <c r="G49" s="353">
        <f t="shared" si="33"/>
        <v>0.016638161112398176</v>
      </c>
      <c r="H49" s="350">
        <v>463.333</v>
      </c>
      <c r="I49" s="351">
        <v>72.08</v>
      </c>
      <c r="J49" s="352"/>
      <c r="K49" s="351"/>
      <c r="L49" s="352">
        <f t="shared" si="34"/>
        <v>535.413</v>
      </c>
      <c r="M49" s="378">
        <f t="shared" si="35"/>
        <v>0.6997644808773789</v>
      </c>
      <c r="N49" s="379">
        <v>6296.019</v>
      </c>
      <c r="O49" s="351">
        <v>990.4979999999998</v>
      </c>
      <c r="P49" s="352">
        <v>96.968</v>
      </c>
      <c r="Q49" s="351">
        <v>11.984</v>
      </c>
      <c r="R49" s="352">
        <f t="shared" si="36"/>
        <v>7395.469</v>
      </c>
      <c r="S49" s="380">
        <f t="shared" si="37"/>
        <v>0.014808741188014686</v>
      </c>
      <c r="T49" s="350">
        <v>6658.842</v>
      </c>
      <c r="U49" s="351">
        <v>1214.7199999999998</v>
      </c>
      <c r="V49" s="352">
        <v>610.775</v>
      </c>
      <c r="W49" s="351">
        <v>5.879</v>
      </c>
      <c r="X49" s="352">
        <f t="shared" si="38"/>
        <v>8490.216</v>
      </c>
      <c r="Y49" s="355">
        <f t="shared" si="39"/>
        <v>-0.12894218474535868</v>
      </c>
    </row>
    <row r="50" spans="1:25" ht="19.5" customHeight="1">
      <c r="A50" s="349" t="s">
        <v>180</v>
      </c>
      <c r="B50" s="350">
        <v>252.62</v>
      </c>
      <c r="C50" s="351">
        <v>401.967</v>
      </c>
      <c r="D50" s="352">
        <v>0</v>
      </c>
      <c r="E50" s="351">
        <v>0</v>
      </c>
      <c r="F50" s="352">
        <f t="shared" si="32"/>
        <v>654.587</v>
      </c>
      <c r="G50" s="353">
        <f t="shared" si="33"/>
        <v>0.011967268632599238</v>
      </c>
      <c r="H50" s="350">
        <v>286.7540000000001</v>
      </c>
      <c r="I50" s="351">
        <v>651.508</v>
      </c>
      <c r="J50" s="352"/>
      <c r="K50" s="351"/>
      <c r="L50" s="352">
        <f t="shared" si="34"/>
        <v>938.2620000000002</v>
      </c>
      <c r="M50" s="378">
        <f t="shared" si="35"/>
        <v>-0.3023409239636692</v>
      </c>
      <c r="N50" s="379">
        <v>2051.6890000000003</v>
      </c>
      <c r="O50" s="351">
        <v>3910.114</v>
      </c>
      <c r="P50" s="352"/>
      <c r="Q50" s="351"/>
      <c r="R50" s="352">
        <f t="shared" si="36"/>
        <v>5961.803</v>
      </c>
      <c r="S50" s="380">
        <f t="shared" si="37"/>
        <v>0.011937957909218403</v>
      </c>
      <c r="T50" s="350">
        <v>2021.1149999999998</v>
      </c>
      <c r="U50" s="351">
        <v>3700.7320000000004</v>
      </c>
      <c r="V50" s="352"/>
      <c r="W50" s="351"/>
      <c r="X50" s="352">
        <f t="shared" si="38"/>
        <v>5721.847</v>
      </c>
      <c r="Y50" s="355">
        <f t="shared" si="39"/>
        <v>0.041936808167013284</v>
      </c>
    </row>
    <row r="51" spans="1:25" ht="19.5" customHeight="1">
      <c r="A51" s="349" t="s">
        <v>189</v>
      </c>
      <c r="B51" s="350">
        <v>61.086999999999996</v>
      </c>
      <c r="C51" s="351">
        <v>390.27000000000004</v>
      </c>
      <c r="D51" s="352">
        <v>0</v>
      </c>
      <c r="E51" s="351">
        <v>0</v>
      </c>
      <c r="F51" s="352">
        <f t="shared" si="32"/>
        <v>451.357</v>
      </c>
      <c r="G51" s="353">
        <f t="shared" si="33"/>
        <v>0.008251783900694781</v>
      </c>
      <c r="H51" s="350">
        <v>109.732</v>
      </c>
      <c r="I51" s="351">
        <v>305.64300000000003</v>
      </c>
      <c r="J51" s="352"/>
      <c r="K51" s="351"/>
      <c r="L51" s="352">
        <f t="shared" si="34"/>
        <v>415.375</v>
      </c>
      <c r="M51" s="378">
        <f t="shared" si="35"/>
        <v>0.0866253385495035</v>
      </c>
      <c r="N51" s="379">
        <v>703.826</v>
      </c>
      <c r="O51" s="351">
        <v>3075.4489999999996</v>
      </c>
      <c r="P51" s="352"/>
      <c r="Q51" s="351"/>
      <c r="R51" s="352">
        <f t="shared" si="36"/>
        <v>3779.2749999999996</v>
      </c>
      <c r="S51" s="380">
        <f t="shared" si="37"/>
        <v>0.007567647887285336</v>
      </c>
      <c r="T51" s="350">
        <v>1066.104</v>
      </c>
      <c r="U51" s="351">
        <v>2811.255</v>
      </c>
      <c r="V51" s="352"/>
      <c r="W51" s="351"/>
      <c r="X51" s="352">
        <f t="shared" si="38"/>
        <v>3877.3590000000004</v>
      </c>
      <c r="Y51" s="355">
        <f t="shared" si="39"/>
        <v>-0.025296600082685305</v>
      </c>
    </row>
    <row r="52" spans="1:25" ht="19.5" customHeight="1">
      <c r="A52" s="349" t="s">
        <v>186</v>
      </c>
      <c r="B52" s="350">
        <v>6.554</v>
      </c>
      <c r="C52" s="351">
        <v>283.913</v>
      </c>
      <c r="D52" s="352">
        <v>0</v>
      </c>
      <c r="E52" s="351">
        <v>0</v>
      </c>
      <c r="F52" s="352">
        <f t="shared" si="32"/>
        <v>290.467</v>
      </c>
      <c r="G52" s="353">
        <f t="shared" si="33"/>
        <v>0.00531036610550653</v>
      </c>
      <c r="H52" s="350">
        <v>14.81</v>
      </c>
      <c r="I52" s="351">
        <v>246.657</v>
      </c>
      <c r="J52" s="352"/>
      <c r="K52" s="351"/>
      <c r="L52" s="352">
        <f t="shared" si="34"/>
        <v>261.467</v>
      </c>
      <c r="M52" s="378">
        <f t="shared" si="35"/>
        <v>0.11091265819395946</v>
      </c>
      <c r="N52" s="379">
        <v>126.328</v>
      </c>
      <c r="O52" s="351">
        <v>2269.3289999999997</v>
      </c>
      <c r="P52" s="352"/>
      <c r="Q52" s="351"/>
      <c r="R52" s="352">
        <f t="shared" si="36"/>
        <v>2395.6569999999997</v>
      </c>
      <c r="S52" s="380">
        <f t="shared" si="37"/>
        <v>0.004797081089550331</v>
      </c>
      <c r="T52" s="350">
        <v>121.47400000000002</v>
      </c>
      <c r="U52" s="351">
        <v>2142.204</v>
      </c>
      <c r="V52" s="352"/>
      <c r="W52" s="351"/>
      <c r="X52" s="352">
        <f t="shared" si="38"/>
        <v>2263.6780000000003</v>
      </c>
      <c r="Y52" s="355">
        <f t="shared" si="39"/>
        <v>0.05830290350482681</v>
      </c>
    </row>
    <row r="53" spans="1:25" ht="19.5" customHeight="1">
      <c r="A53" s="349" t="s">
        <v>196</v>
      </c>
      <c r="B53" s="350">
        <v>117.13900000000001</v>
      </c>
      <c r="C53" s="351">
        <v>133.964</v>
      </c>
      <c r="D53" s="352">
        <v>0</v>
      </c>
      <c r="E53" s="351">
        <v>0</v>
      </c>
      <c r="F53" s="352">
        <f t="shared" si="32"/>
        <v>251.103</v>
      </c>
      <c r="G53" s="353">
        <f t="shared" si="33"/>
        <v>0.004590706896793805</v>
      </c>
      <c r="H53" s="350">
        <v>147.652</v>
      </c>
      <c r="I53" s="351">
        <v>120.84700000000001</v>
      </c>
      <c r="J53" s="352"/>
      <c r="K53" s="351"/>
      <c r="L53" s="352">
        <f t="shared" si="34"/>
        <v>268.499</v>
      </c>
      <c r="M53" s="378">
        <f t="shared" si="35"/>
        <v>-0.06478981299744135</v>
      </c>
      <c r="N53" s="379">
        <v>1088.31</v>
      </c>
      <c r="O53" s="351">
        <v>1212.4859999999999</v>
      </c>
      <c r="P53" s="352"/>
      <c r="Q53" s="351"/>
      <c r="R53" s="352">
        <f t="shared" si="36"/>
        <v>2300.796</v>
      </c>
      <c r="S53" s="380">
        <f t="shared" si="37"/>
        <v>0.004607130729696715</v>
      </c>
      <c r="T53" s="350">
        <v>937.5150000000001</v>
      </c>
      <c r="U53" s="351">
        <v>929.3979999999999</v>
      </c>
      <c r="V53" s="352"/>
      <c r="W53" s="351"/>
      <c r="X53" s="352">
        <f t="shared" si="38"/>
        <v>1866.913</v>
      </c>
      <c r="Y53" s="355">
        <f t="shared" si="39"/>
        <v>0.23240665205073818</v>
      </c>
    </row>
    <row r="54" spans="1:25" ht="19.5" customHeight="1">
      <c r="A54" s="349" t="s">
        <v>185</v>
      </c>
      <c r="B54" s="350">
        <v>109.483</v>
      </c>
      <c r="C54" s="351">
        <v>110.959</v>
      </c>
      <c r="D54" s="352">
        <v>0</v>
      </c>
      <c r="E54" s="351">
        <v>0</v>
      </c>
      <c r="F54" s="352">
        <f t="shared" si="32"/>
        <v>220.442</v>
      </c>
      <c r="G54" s="353">
        <f t="shared" si="33"/>
        <v>0.004030157384591264</v>
      </c>
      <c r="H54" s="350"/>
      <c r="I54" s="351"/>
      <c r="J54" s="352"/>
      <c r="K54" s="351"/>
      <c r="L54" s="352">
        <f t="shared" si="34"/>
        <v>0</v>
      </c>
      <c r="M54" s="378" t="str">
        <f t="shared" si="35"/>
        <v>         /0</v>
      </c>
      <c r="N54" s="379">
        <v>232.176</v>
      </c>
      <c r="O54" s="351">
        <v>370.07300000000004</v>
      </c>
      <c r="P54" s="352"/>
      <c r="Q54" s="351"/>
      <c r="R54" s="352">
        <f t="shared" si="36"/>
        <v>602.249</v>
      </c>
      <c r="S54" s="380">
        <f t="shared" si="37"/>
        <v>0.001205947800165298</v>
      </c>
      <c r="T54" s="350"/>
      <c r="U54" s="351"/>
      <c r="V54" s="352"/>
      <c r="W54" s="351"/>
      <c r="X54" s="352">
        <f t="shared" si="38"/>
        <v>0</v>
      </c>
      <c r="Y54" s="355" t="str">
        <f t="shared" si="39"/>
        <v>         /0</v>
      </c>
    </row>
    <row r="55" spans="1:25" ht="19.5" customHeight="1" thickBot="1">
      <c r="A55" s="349" t="s">
        <v>166</v>
      </c>
      <c r="B55" s="350">
        <v>11.495</v>
      </c>
      <c r="C55" s="351">
        <v>0.023</v>
      </c>
      <c r="D55" s="352">
        <v>0</v>
      </c>
      <c r="E55" s="351">
        <v>0</v>
      </c>
      <c r="F55" s="352">
        <f t="shared" si="32"/>
        <v>11.517999999999999</v>
      </c>
      <c r="G55" s="353">
        <f t="shared" si="33"/>
        <v>0.00021057399568014337</v>
      </c>
      <c r="H55" s="350">
        <v>423.078</v>
      </c>
      <c r="I55" s="351">
        <v>112.346</v>
      </c>
      <c r="J55" s="352"/>
      <c r="K55" s="351"/>
      <c r="L55" s="352">
        <f t="shared" si="34"/>
        <v>535.424</v>
      </c>
      <c r="M55" s="378">
        <f t="shared" si="35"/>
        <v>-0.9784880767391824</v>
      </c>
      <c r="N55" s="379">
        <v>592.099</v>
      </c>
      <c r="O55" s="351">
        <v>111.128</v>
      </c>
      <c r="P55" s="352">
        <v>0.5</v>
      </c>
      <c r="Q55" s="351">
        <v>0.275</v>
      </c>
      <c r="R55" s="352">
        <f t="shared" si="36"/>
        <v>704.0020000000001</v>
      </c>
      <c r="S55" s="380">
        <f t="shared" si="37"/>
        <v>0.0014096987512008656</v>
      </c>
      <c r="T55" s="350">
        <v>10936.006</v>
      </c>
      <c r="U55" s="351">
        <v>748.055</v>
      </c>
      <c r="V55" s="352"/>
      <c r="W55" s="351">
        <v>0.3</v>
      </c>
      <c r="X55" s="352">
        <f t="shared" si="38"/>
        <v>11684.360999999999</v>
      </c>
      <c r="Y55" s="355">
        <f t="shared" si="39"/>
        <v>-0.9397483525200907</v>
      </c>
    </row>
    <row r="56" spans="1:25" s="145" customFormat="1" ht="19.5" customHeight="1">
      <c r="A56" s="152" t="s">
        <v>53</v>
      </c>
      <c r="B56" s="149">
        <f>SUM(B57:B74)</f>
        <v>3186.9989999999993</v>
      </c>
      <c r="C56" s="148">
        <f>SUM(C57:C74)</f>
        <v>2241.202</v>
      </c>
      <c r="D56" s="147">
        <f>SUM(D57:D74)</f>
        <v>203.82</v>
      </c>
      <c r="E56" s="148">
        <f>SUM(E57:E74)</f>
        <v>238.122</v>
      </c>
      <c r="F56" s="147">
        <f t="shared" si="32"/>
        <v>5870.142999999999</v>
      </c>
      <c r="G56" s="150">
        <f t="shared" si="33"/>
        <v>0.10731893269003506</v>
      </c>
      <c r="H56" s="149">
        <f>SUM(H57:H74)</f>
        <v>3365.0660000000003</v>
      </c>
      <c r="I56" s="148">
        <f>SUM(I57:I74)</f>
        <v>2664.0930000000003</v>
      </c>
      <c r="J56" s="147">
        <f>SUM(J57:J74)</f>
        <v>21.732</v>
      </c>
      <c r="K56" s="148">
        <f>SUM(K57:K74)</f>
        <v>67.856</v>
      </c>
      <c r="L56" s="147">
        <f t="shared" si="34"/>
        <v>6118.747</v>
      </c>
      <c r="M56" s="267">
        <f aca="true" t="shared" si="40" ref="M56:M79">IF(ISERROR(F56/L56-1),"         /0",(F56/L56-1))</f>
        <v>-0.04062988713212057</v>
      </c>
      <c r="N56" s="270">
        <f>SUM(N57:N74)</f>
        <v>28246.205</v>
      </c>
      <c r="O56" s="148">
        <f>SUM(O57:O74)</f>
        <v>18417.545000000002</v>
      </c>
      <c r="P56" s="147">
        <f>SUM(P57:P74)</f>
        <v>2561.1980000000003</v>
      </c>
      <c r="Q56" s="148">
        <f>SUM(Q57:Q74)</f>
        <v>2147.23</v>
      </c>
      <c r="R56" s="147">
        <f t="shared" si="36"/>
        <v>51372.17800000001</v>
      </c>
      <c r="S56" s="283">
        <f t="shared" si="37"/>
        <v>0.10286802476849298</v>
      </c>
      <c r="T56" s="149">
        <f>SUM(T57:T74)</f>
        <v>27942.660000000003</v>
      </c>
      <c r="U56" s="148">
        <f>SUM(U57:U74)</f>
        <v>20694.262</v>
      </c>
      <c r="V56" s="147">
        <f>SUM(V57:V74)</f>
        <v>627.0049999999999</v>
      </c>
      <c r="W56" s="148">
        <f>SUM(W57:W74)</f>
        <v>1189.16</v>
      </c>
      <c r="X56" s="147">
        <f t="shared" si="38"/>
        <v>50453.08700000001</v>
      </c>
      <c r="Y56" s="146">
        <f t="shared" si="39"/>
        <v>0.018216744596817325</v>
      </c>
    </row>
    <row r="57" spans="1:25" s="137" customFormat="1" ht="19.5" customHeight="1">
      <c r="A57" s="342" t="s">
        <v>167</v>
      </c>
      <c r="B57" s="343">
        <v>453.465</v>
      </c>
      <c r="C57" s="344">
        <v>384.42499999999995</v>
      </c>
      <c r="D57" s="345">
        <v>0</v>
      </c>
      <c r="E57" s="344">
        <v>0</v>
      </c>
      <c r="F57" s="345">
        <f t="shared" si="32"/>
        <v>837.8899999999999</v>
      </c>
      <c r="G57" s="346">
        <f t="shared" si="33"/>
        <v>0.015318444629313711</v>
      </c>
      <c r="H57" s="343">
        <v>552.124</v>
      </c>
      <c r="I57" s="344">
        <v>504.77599999999995</v>
      </c>
      <c r="J57" s="345"/>
      <c r="K57" s="344"/>
      <c r="L57" s="345">
        <f t="shared" si="34"/>
        <v>1056.9</v>
      </c>
      <c r="M57" s="375">
        <f t="shared" si="40"/>
        <v>-0.20721922603841447</v>
      </c>
      <c r="N57" s="376">
        <v>3591.1260000000007</v>
      </c>
      <c r="O57" s="344">
        <v>2591.208</v>
      </c>
      <c r="P57" s="345"/>
      <c r="Q57" s="344"/>
      <c r="R57" s="345">
        <f t="shared" si="36"/>
        <v>6182.334000000001</v>
      </c>
      <c r="S57" s="377">
        <f t="shared" si="37"/>
        <v>0.012379550795745826</v>
      </c>
      <c r="T57" s="343">
        <v>4837.754</v>
      </c>
      <c r="U57" s="344">
        <v>4037.2760000000007</v>
      </c>
      <c r="V57" s="345"/>
      <c r="W57" s="344"/>
      <c r="X57" s="345">
        <f t="shared" si="38"/>
        <v>8875.03</v>
      </c>
      <c r="Y57" s="348">
        <f t="shared" si="39"/>
        <v>-0.30340134061518664</v>
      </c>
    </row>
    <row r="58" spans="1:25" s="137" customFormat="1" ht="19.5" customHeight="1">
      <c r="A58" s="349" t="s">
        <v>168</v>
      </c>
      <c r="B58" s="350">
        <v>540.203</v>
      </c>
      <c r="C58" s="351">
        <v>235.334</v>
      </c>
      <c r="D58" s="352">
        <v>0</v>
      </c>
      <c r="E58" s="351">
        <v>0</v>
      </c>
      <c r="F58" s="352">
        <f t="shared" si="32"/>
        <v>775.537</v>
      </c>
      <c r="G58" s="353">
        <f t="shared" si="33"/>
        <v>0.01417849669107409</v>
      </c>
      <c r="H58" s="350">
        <v>155.865</v>
      </c>
      <c r="I58" s="351">
        <v>32.869</v>
      </c>
      <c r="J58" s="352"/>
      <c r="K58" s="351"/>
      <c r="L58" s="352">
        <f t="shared" si="34"/>
        <v>188.734</v>
      </c>
      <c r="M58" s="378">
        <f t="shared" si="40"/>
        <v>3.1091536236184263</v>
      </c>
      <c r="N58" s="379">
        <v>2799.1329999999994</v>
      </c>
      <c r="O58" s="351">
        <v>1011.4150000000002</v>
      </c>
      <c r="P58" s="352"/>
      <c r="Q58" s="351"/>
      <c r="R58" s="352">
        <f t="shared" si="36"/>
        <v>3810.548</v>
      </c>
      <c r="S58" s="380">
        <f t="shared" si="37"/>
        <v>0.007630269171097462</v>
      </c>
      <c r="T58" s="350">
        <v>2170.243</v>
      </c>
      <c r="U58" s="351">
        <v>1336.604</v>
      </c>
      <c r="V58" s="352"/>
      <c r="W58" s="351"/>
      <c r="X58" s="352">
        <f t="shared" si="38"/>
        <v>3506.8469999999998</v>
      </c>
      <c r="Y58" s="355">
        <f t="shared" si="39"/>
        <v>0.0866022954522967</v>
      </c>
    </row>
    <row r="59" spans="1:25" s="137" customFormat="1" ht="19.5" customHeight="1">
      <c r="A59" s="349" t="s">
        <v>155</v>
      </c>
      <c r="B59" s="350">
        <v>421.673</v>
      </c>
      <c r="C59" s="351">
        <v>265.688</v>
      </c>
      <c r="D59" s="352">
        <v>0</v>
      </c>
      <c r="E59" s="351">
        <v>0</v>
      </c>
      <c r="F59" s="352">
        <f t="shared" si="32"/>
        <v>687.361</v>
      </c>
      <c r="G59" s="353">
        <f t="shared" si="33"/>
        <v>0.012566448362970918</v>
      </c>
      <c r="H59" s="350">
        <v>294.782</v>
      </c>
      <c r="I59" s="351">
        <v>155.81300000000002</v>
      </c>
      <c r="J59" s="352">
        <v>1.579</v>
      </c>
      <c r="K59" s="351">
        <v>0</v>
      </c>
      <c r="L59" s="352">
        <f t="shared" si="34"/>
        <v>452.17400000000004</v>
      </c>
      <c r="M59" s="378">
        <f t="shared" si="40"/>
        <v>0.5201249961298082</v>
      </c>
      <c r="N59" s="379">
        <v>3101.3799999999997</v>
      </c>
      <c r="O59" s="351">
        <v>1227.7669999999998</v>
      </c>
      <c r="P59" s="352">
        <v>3.7279999999999998</v>
      </c>
      <c r="Q59" s="351">
        <v>0</v>
      </c>
      <c r="R59" s="352">
        <f t="shared" si="36"/>
        <v>4332.874999999999</v>
      </c>
      <c r="S59" s="380">
        <f t="shared" si="37"/>
        <v>0.008676180574216336</v>
      </c>
      <c r="T59" s="350">
        <v>3103.451</v>
      </c>
      <c r="U59" s="351">
        <v>1401.9230000000002</v>
      </c>
      <c r="V59" s="352">
        <v>8.376000000000001</v>
      </c>
      <c r="W59" s="351">
        <v>0</v>
      </c>
      <c r="X59" s="352">
        <f t="shared" si="38"/>
        <v>4513.75</v>
      </c>
      <c r="Y59" s="355">
        <f t="shared" si="39"/>
        <v>-0.04007200221545304</v>
      </c>
    </row>
    <row r="60" spans="1:25" s="137" customFormat="1" ht="19.5" customHeight="1">
      <c r="A60" s="349" t="s">
        <v>216</v>
      </c>
      <c r="B60" s="350">
        <v>332.326</v>
      </c>
      <c r="C60" s="351">
        <v>211.963</v>
      </c>
      <c r="D60" s="352">
        <v>0</v>
      </c>
      <c r="E60" s="351">
        <v>0</v>
      </c>
      <c r="F60" s="352">
        <f t="shared" si="32"/>
        <v>544.289</v>
      </c>
      <c r="G60" s="353">
        <f t="shared" si="33"/>
        <v>0.009950782213470183</v>
      </c>
      <c r="H60" s="350">
        <v>394.355</v>
      </c>
      <c r="I60" s="351">
        <v>314.173</v>
      </c>
      <c r="J60" s="352"/>
      <c r="K60" s="351"/>
      <c r="L60" s="352">
        <f t="shared" si="34"/>
        <v>708.528</v>
      </c>
      <c r="M60" s="378">
        <f t="shared" si="40"/>
        <v>-0.23180311857823543</v>
      </c>
      <c r="N60" s="379">
        <v>4564.775000000001</v>
      </c>
      <c r="O60" s="351">
        <v>2657.5710000000004</v>
      </c>
      <c r="P60" s="352"/>
      <c r="Q60" s="351"/>
      <c r="R60" s="352">
        <f t="shared" si="36"/>
        <v>7222.346000000001</v>
      </c>
      <c r="S60" s="380">
        <f t="shared" si="37"/>
        <v>0.014462078427249595</v>
      </c>
      <c r="T60" s="350">
        <v>2878.863</v>
      </c>
      <c r="U60" s="351">
        <v>2142.446</v>
      </c>
      <c r="V60" s="352"/>
      <c r="W60" s="351"/>
      <c r="X60" s="352">
        <f t="shared" si="38"/>
        <v>5021.308999999999</v>
      </c>
      <c r="Y60" s="355">
        <f t="shared" si="39"/>
        <v>0.4383392856324919</v>
      </c>
    </row>
    <row r="61" spans="1:25" s="137" customFormat="1" ht="19.5" customHeight="1">
      <c r="A61" s="349" t="s">
        <v>220</v>
      </c>
      <c r="B61" s="350">
        <v>232.413</v>
      </c>
      <c r="C61" s="351">
        <v>304.461</v>
      </c>
      <c r="D61" s="352">
        <v>0</v>
      </c>
      <c r="E61" s="351">
        <v>0</v>
      </c>
      <c r="F61" s="352">
        <f t="shared" si="32"/>
        <v>536.874</v>
      </c>
      <c r="G61" s="353">
        <f t="shared" si="33"/>
        <v>0.009815219947628174</v>
      </c>
      <c r="H61" s="350">
        <v>197.499</v>
      </c>
      <c r="I61" s="351">
        <v>259.116</v>
      </c>
      <c r="J61" s="352"/>
      <c r="K61" s="351"/>
      <c r="L61" s="352">
        <f t="shared" si="34"/>
        <v>456.615</v>
      </c>
      <c r="M61" s="378">
        <f t="shared" si="40"/>
        <v>0.1757695213692061</v>
      </c>
      <c r="N61" s="379">
        <v>2119.6639999999998</v>
      </c>
      <c r="O61" s="351">
        <v>1968.376</v>
      </c>
      <c r="P61" s="352"/>
      <c r="Q61" s="351"/>
      <c r="R61" s="352">
        <f t="shared" si="36"/>
        <v>4088.04</v>
      </c>
      <c r="S61" s="380">
        <f t="shared" si="37"/>
        <v>0.008185921180421628</v>
      </c>
      <c r="T61" s="350">
        <v>2263.374</v>
      </c>
      <c r="U61" s="351">
        <v>1836.985</v>
      </c>
      <c r="V61" s="352"/>
      <c r="W61" s="351"/>
      <c r="X61" s="352">
        <f t="shared" si="38"/>
        <v>4100.3589999999995</v>
      </c>
      <c r="Y61" s="355">
        <f t="shared" si="39"/>
        <v>-0.003004371080678414</v>
      </c>
    </row>
    <row r="62" spans="1:25" s="137" customFormat="1" ht="19.5" customHeight="1">
      <c r="A62" s="349" t="s">
        <v>162</v>
      </c>
      <c r="B62" s="350">
        <v>403.14599999999996</v>
      </c>
      <c r="C62" s="351">
        <v>121.98500000000001</v>
      </c>
      <c r="D62" s="352">
        <v>0</v>
      </c>
      <c r="E62" s="351">
        <v>0</v>
      </c>
      <c r="F62" s="352">
        <f t="shared" si="32"/>
        <v>525.131</v>
      </c>
      <c r="G62" s="353">
        <f t="shared" si="33"/>
        <v>0.009600532464447767</v>
      </c>
      <c r="H62" s="350">
        <v>550.68</v>
      </c>
      <c r="I62" s="351">
        <v>185.22400000000002</v>
      </c>
      <c r="J62" s="352"/>
      <c r="K62" s="351"/>
      <c r="L62" s="352">
        <f t="shared" si="34"/>
        <v>735.904</v>
      </c>
      <c r="M62" s="378">
        <f t="shared" si="40"/>
        <v>-0.28641371700656615</v>
      </c>
      <c r="N62" s="379">
        <v>4276.298999999999</v>
      </c>
      <c r="O62" s="351">
        <v>1351.0239999999994</v>
      </c>
      <c r="P62" s="352"/>
      <c r="Q62" s="351"/>
      <c r="R62" s="352">
        <f t="shared" si="36"/>
        <v>5627.3229999999985</v>
      </c>
      <c r="S62" s="380">
        <f t="shared" si="37"/>
        <v>0.011268192712100117</v>
      </c>
      <c r="T62" s="350">
        <v>3716.8089999999997</v>
      </c>
      <c r="U62" s="351">
        <v>1451.8500000000001</v>
      </c>
      <c r="V62" s="352"/>
      <c r="W62" s="351"/>
      <c r="X62" s="352">
        <f t="shared" si="38"/>
        <v>5168.659</v>
      </c>
      <c r="Y62" s="355">
        <f t="shared" si="39"/>
        <v>0.08873945833919383</v>
      </c>
    </row>
    <row r="63" spans="1:25" s="137" customFormat="1" ht="19.5" customHeight="1">
      <c r="A63" s="349" t="s">
        <v>222</v>
      </c>
      <c r="B63" s="350">
        <v>0</v>
      </c>
      <c r="C63" s="351">
        <v>0</v>
      </c>
      <c r="D63" s="352">
        <v>203.82</v>
      </c>
      <c r="E63" s="351">
        <v>146.066</v>
      </c>
      <c r="F63" s="352">
        <f aca="true" t="shared" si="41" ref="F63:F72">SUM(B63:E63)</f>
        <v>349.88599999999997</v>
      </c>
      <c r="G63" s="353">
        <f aca="true" t="shared" si="42" ref="G63:G72">F63/$F$9</f>
        <v>0.00639667416674272</v>
      </c>
      <c r="H63" s="350"/>
      <c r="I63" s="351"/>
      <c r="J63" s="352"/>
      <c r="K63" s="351"/>
      <c r="L63" s="352">
        <f aca="true" t="shared" si="43" ref="L63:L72">SUM(H63:K63)</f>
        <v>0</v>
      </c>
      <c r="M63" s="378" t="str">
        <f aca="true" t="shared" si="44" ref="M63:M72">IF(ISERROR(F63/L63-1),"         /0",(F63/L63-1))</f>
        <v>         /0</v>
      </c>
      <c r="N63" s="379"/>
      <c r="O63" s="351"/>
      <c r="P63" s="352">
        <v>2004.957</v>
      </c>
      <c r="Q63" s="351">
        <v>1428.022</v>
      </c>
      <c r="R63" s="352">
        <f aca="true" t="shared" si="45" ref="R63:R72">SUM(N63:Q63)</f>
        <v>3432.9790000000003</v>
      </c>
      <c r="S63" s="380">
        <f aca="true" t="shared" si="46" ref="S63:S72">R63/$R$9</f>
        <v>0.006874222245389639</v>
      </c>
      <c r="T63" s="350"/>
      <c r="U63" s="351"/>
      <c r="V63" s="352"/>
      <c r="W63" s="351"/>
      <c r="X63" s="352">
        <f aca="true" t="shared" si="47" ref="X63:X72">SUM(T63:W63)</f>
        <v>0</v>
      </c>
      <c r="Y63" s="355" t="str">
        <f aca="true" t="shared" si="48" ref="Y63:Y72">IF(ISERROR(R63/X63-1),"         /0",IF(R63/X63&gt;5,"  *  ",(R63/X63-1)))</f>
        <v>         /0</v>
      </c>
    </row>
    <row r="64" spans="1:25" s="137" customFormat="1" ht="19.5" customHeight="1">
      <c r="A64" s="349" t="s">
        <v>209</v>
      </c>
      <c r="B64" s="350">
        <v>0</v>
      </c>
      <c r="C64" s="351">
        <v>256.56</v>
      </c>
      <c r="D64" s="352">
        <v>0</v>
      </c>
      <c r="E64" s="351">
        <v>0</v>
      </c>
      <c r="F64" s="352">
        <f t="shared" si="41"/>
        <v>256.56</v>
      </c>
      <c r="G64" s="353">
        <f t="shared" si="42"/>
        <v>0.0046904726803001905</v>
      </c>
      <c r="H64" s="350">
        <v>35.108</v>
      </c>
      <c r="I64" s="351">
        <v>270.672</v>
      </c>
      <c r="J64" s="352"/>
      <c r="K64" s="351"/>
      <c r="L64" s="352">
        <f t="shared" si="43"/>
        <v>305.78000000000003</v>
      </c>
      <c r="M64" s="378">
        <f t="shared" si="44"/>
        <v>-0.1609653999607562</v>
      </c>
      <c r="N64" s="379">
        <v>56.388999999999996</v>
      </c>
      <c r="O64" s="351">
        <v>2254.525</v>
      </c>
      <c r="P64" s="352">
        <v>9.888</v>
      </c>
      <c r="Q64" s="351"/>
      <c r="R64" s="352">
        <f t="shared" si="45"/>
        <v>2320.802</v>
      </c>
      <c r="S64" s="380">
        <f t="shared" si="46"/>
        <v>0.004647190890344731</v>
      </c>
      <c r="T64" s="350">
        <v>203.328</v>
      </c>
      <c r="U64" s="351">
        <v>2722.37</v>
      </c>
      <c r="V64" s="352"/>
      <c r="W64" s="351"/>
      <c r="X64" s="352">
        <f t="shared" si="47"/>
        <v>2925.698</v>
      </c>
      <c r="Y64" s="355">
        <f t="shared" si="48"/>
        <v>-0.20675271336959578</v>
      </c>
    </row>
    <row r="65" spans="1:25" s="137" customFormat="1" ht="19.5" customHeight="1">
      <c r="A65" s="349" t="s">
        <v>218</v>
      </c>
      <c r="B65" s="350">
        <v>236.156</v>
      </c>
      <c r="C65" s="351">
        <v>0</v>
      </c>
      <c r="D65" s="352">
        <v>0</v>
      </c>
      <c r="E65" s="351">
        <v>0</v>
      </c>
      <c r="F65" s="352">
        <f t="shared" si="41"/>
        <v>236.156</v>
      </c>
      <c r="G65" s="353">
        <f t="shared" si="42"/>
        <v>0.00431744335160965</v>
      </c>
      <c r="H65" s="350">
        <v>302.69</v>
      </c>
      <c r="I65" s="351"/>
      <c r="J65" s="352"/>
      <c r="K65" s="351"/>
      <c r="L65" s="352">
        <f t="shared" si="43"/>
        <v>302.69</v>
      </c>
      <c r="M65" s="378">
        <f t="shared" si="44"/>
        <v>-0.21980904555816183</v>
      </c>
      <c r="N65" s="379">
        <v>2638.2009999999996</v>
      </c>
      <c r="O65" s="351"/>
      <c r="P65" s="352"/>
      <c r="Q65" s="351"/>
      <c r="R65" s="352">
        <f t="shared" si="45"/>
        <v>2638.2009999999996</v>
      </c>
      <c r="S65" s="380">
        <f t="shared" si="46"/>
        <v>0.005282752968197355</v>
      </c>
      <c r="T65" s="350">
        <v>3189.3780000000006</v>
      </c>
      <c r="U65" s="351"/>
      <c r="V65" s="352"/>
      <c r="W65" s="351"/>
      <c r="X65" s="352">
        <f t="shared" si="47"/>
        <v>3189.3780000000006</v>
      </c>
      <c r="Y65" s="355">
        <f t="shared" si="48"/>
        <v>-0.17281645512071664</v>
      </c>
    </row>
    <row r="66" spans="1:25" s="137" customFormat="1" ht="19.5" customHeight="1">
      <c r="A66" s="349" t="s">
        <v>170</v>
      </c>
      <c r="B66" s="350">
        <v>0</v>
      </c>
      <c r="C66" s="351">
        <v>177.491</v>
      </c>
      <c r="D66" s="352">
        <v>0</v>
      </c>
      <c r="E66" s="351">
        <v>0</v>
      </c>
      <c r="F66" s="352">
        <f t="shared" si="41"/>
        <v>177.491</v>
      </c>
      <c r="G66" s="353">
        <f t="shared" si="42"/>
        <v>0.0032449200440410083</v>
      </c>
      <c r="H66" s="350">
        <v>423.708</v>
      </c>
      <c r="I66" s="351">
        <v>592.879</v>
      </c>
      <c r="J66" s="352"/>
      <c r="K66" s="351"/>
      <c r="L66" s="352">
        <f t="shared" si="43"/>
        <v>1016.587</v>
      </c>
      <c r="M66" s="378">
        <f t="shared" si="44"/>
        <v>-0.8254050071464616</v>
      </c>
      <c r="N66" s="379">
        <v>849.4630000000001</v>
      </c>
      <c r="O66" s="351">
        <v>2773.012</v>
      </c>
      <c r="P66" s="352">
        <v>240.041</v>
      </c>
      <c r="Q66" s="351">
        <v>200.711</v>
      </c>
      <c r="R66" s="352">
        <f t="shared" si="45"/>
        <v>4063.2270000000008</v>
      </c>
      <c r="S66" s="380">
        <f t="shared" si="46"/>
        <v>0.008136235447833444</v>
      </c>
      <c r="T66" s="350">
        <v>2335.417</v>
      </c>
      <c r="U66" s="351">
        <v>4284.246</v>
      </c>
      <c r="V66" s="352"/>
      <c r="W66" s="351"/>
      <c r="X66" s="352">
        <f t="shared" si="47"/>
        <v>6619.6630000000005</v>
      </c>
      <c r="Y66" s="355">
        <f t="shared" si="48"/>
        <v>-0.3861882394919499</v>
      </c>
    </row>
    <row r="67" spans="1:25" s="137" customFormat="1" ht="19.5" customHeight="1">
      <c r="A67" s="349" t="s">
        <v>224</v>
      </c>
      <c r="B67" s="350">
        <v>100.029</v>
      </c>
      <c r="C67" s="351">
        <v>62.644</v>
      </c>
      <c r="D67" s="352">
        <v>0</v>
      </c>
      <c r="E67" s="351">
        <v>0</v>
      </c>
      <c r="F67" s="352">
        <f t="shared" si="41"/>
        <v>162.673</v>
      </c>
      <c r="G67" s="353">
        <f t="shared" si="42"/>
        <v>0.0029740148983570035</v>
      </c>
      <c r="H67" s="350">
        <v>102.084</v>
      </c>
      <c r="I67" s="351">
        <v>57.202</v>
      </c>
      <c r="J67" s="352"/>
      <c r="K67" s="351"/>
      <c r="L67" s="352">
        <f t="shared" si="43"/>
        <v>159.286</v>
      </c>
      <c r="M67" s="378">
        <f t="shared" si="44"/>
        <v>0.02126363898898842</v>
      </c>
      <c r="N67" s="379">
        <v>460.224</v>
      </c>
      <c r="O67" s="351">
        <v>417.38800000000003</v>
      </c>
      <c r="P67" s="352">
        <v>14.612</v>
      </c>
      <c r="Q67" s="351">
        <v>4.022</v>
      </c>
      <c r="R67" s="352">
        <f t="shared" si="45"/>
        <v>896.2460000000001</v>
      </c>
      <c r="S67" s="380">
        <f t="shared" si="46"/>
        <v>0.0017946495421444415</v>
      </c>
      <c r="T67" s="350">
        <v>159.023</v>
      </c>
      <c r="U67" s="351">
        <v>94.424</v>
      </c>
      <c r="V67" s="352">
        <v>593.9079999999999</v>
      </c>
      <c r="W67" s="351">
        <v>494.60900000000004</v>
      </c>
      <c r="X67" s="352">
        <f t="shared" si="47"/>
        <v>1341.964</v>
      </c>
      <c r="Y67" s="355">
        <f t="shared" si="48"/>
        <v>-0.33213856705545</v>
      </c>
    </row>
    <row r="68" spans="1:25" s="137" customFormat="1" ht="19.5" customHeight="1">
      <c r="A68" s="349" t="s">
        <v>178</v>
      </c>
      <c r="B68" s="350">
        <v>93.459</v>
      </c>
      <c r="C68" s="351">
        <v>25.924999999999997</v>
      </c>
      <c r="D68" s="352">
        <v>0</v>
      </c>
      <c r="E68" s="351">
        <v>0</v>
      </c>
      <c r="F68" s="352">
        <f t="shared" si="41"/>
        <v>119.384</v>
      </c>
      <c r="G68" s="353">
        <f t="shared" si="42"/>
        <v>0.0021825981854730198</v>
      </c>
      <c r="H68" s="350">
        <v>103.826</v>
      </c>
      <c r="I68" s="351">
        <v>25.991</v>
      </c>
      <c r="J68" s="352"/>
      <c r="K68" s="351"/>
      <c r="L68" s="352">
        <f t="shared" si="43"/>
        <v>129.817</v>
      </c>
      <c r="M68" s="378">
        <f t="shared" si="44"/>
        <v>-0.08036697813075333</v>
      </c>
      <c r="N68" s="379">
        <v>1126.3449999999998</v>
      </c>
      <c r="O68" s="351">
        <v>304.122</v>
      </c>
      <c r="P68" s="352"/>
      <c r="Q68" s="351"/>
      <c r="R68" s="352">
        <f t="shared" si="45"/>
        <v>1430.4669999999999</v>
      </c>
      <c r="S68" s="380">
        <f t="shared" si="46"/>
        <v>0.002864377577810927</v>
      </c>
      <c r="T68" s="350">
        <v>1006.2899999999998</v>
      </c>
      <c r="U68" s="351">
        <v>372.7930000000001</v>
      </c>
      <c r="V68" s="352">
        <v>0.224</v>
      </c>
      <c r="W68" s="351">
        <v>0.246</v>
      </c>
      <c r="X68" s="352">
        <f t="shared" si="47"/>
        <v>1379.553</v>
      </c>
      <c r="Y68" s="355">
        <f t="shared" si="48"/>
        <v>0.036906157284279484</v>
      </c>
    </row>
    <row r="69" spans="1:25" s="137" customFormat="1" ht="19.5" customHeight="1">
      <c r="A69" s="349" t="s">
        <v>183</v>
      </c>
      <c r="B69" s="350">
        <v>97.08</v>
      </c>
      <c r="C69" s="351">
        <v>10.809000000000001</v>
      </c>
      <c r="D69" s="352">
        <v>0</v>
      </c>
      <c r="E69" s="351">
        <v>0</v>
      </c>
      <c r="F69" s="352">
        <f t="shared" si="41"/>
        <v>107.889</v>
      </c>
      <c r="G69" s="353">
        <f t="shared" si="42"/>
        <v>0.001972444679626236</v>
      </c>
      <c r="H69" s="350">
        <v>70.681</v>
      </c>
      <c r="I69" s="351">
        <v>12.324</v>
      </c>
      <c r="J69" s="352"/>
      <c r="K69" s="351"/>
      <c r="L69" s="352">
        <f t="shared" si="43"/>
        <v>83.005</v>
      </c>
      <c r="M69" s="378">
        <f t="shared" si="44"/>
        <v>0.29978916932714905</v>
      </c>
      <c r="N69" s="379">
        <v>790.7230000000001</v>
      </c>
      <c r="O69" s="351">
        <v>162.13299999999998</v>
      </c>
      <c r="P69" s="352"/>
      <c r="Q69" s="351"/>
      <c r="R69" s="352">
        <f t="shared" si="45"/>
        <v>952.856</v>
      </c>
      <c r="S69" s="380">
        <f t="shared" si="46"/>
        <v>0.0019080058199753011</v>
      </c>
      <c r="T69" s="350">
        <v>475.50899999999996</v>
      </c>
      <c r="U69" s="351">
        <v>120.90200000000002</v>
      </c>
      <c r="V69" s="352"/>
      <c r="W69" s="351"/>
      <c r="X69" s="352">
        <f t="shared" si="47"/>
        <v>596.411</v>
      </c>
      <c r="Y69" s="355">
        <f t="shared" si="48"/>
        <v>0.5976499427408282</v>
      </c>
    </row>
    <row r="70" spans="1:25" s="137" customFormat="1" ht="19.5" customHeight="1">
      <c r="A70" s="349" t="s">
        <v>184</v>
      </c>
      <c r="B70" s="350">
        <v>70.952</v>
      </c>
      <c r="C70" s="351">
        <v>30.696</v>
      </c>
      <c r="D70" s="352">
        <v>0</v>
      </c>
      <c r="E70" s="351">
        <v>0</v>
      </c>
      <c r="F70" s="352">
        <f t="shared" si="41"/>
        <v>101.648</v>
      </c>
      <c r="G70" s="353">
        <f t="shared" si="42"/>
        <v>0.0018583456774522674</v>
      </c>
      <c r="H70" s="350">
        <v>88.377</v>
      </c>
      <c r="I70" s="351">
        <v>13.166</v>
      </c>
      <c r="J70" s="352"/>
      <c r="K70" s="351"/>
      <c r="L70" s="352">
        <f t="shared" si="43"/>
        <v>101.54299999999999</v>
      </c>
      <c r="M70" s="378">
        <f t="shared" si="44"/>
        <v>0.001034044690426672</v>
      </c>
      <c r="N70" s="379">
        <v>583.098</v>
      </c>
      <c r="O70" s="351">
        <v>191.15800000000002</v>
      </c>
      <c r="P70" s="352"/>
      <c r="Q70" s="351"/>
      <c r="R70" s="352">
        <f t="shared" si="45"/>
        <v>774.256</v>
      </c>
      <c r="S70" s="380">
        <f t="shared" si="46"/>
        <v>0.0015503758743721997</v>
      </c>
      <c r="T70" s="350">
        <v>702.0190000000001</v>
      </c>
      <c r="U70" s="351">
        <v>158.818</v>
      </c>
      <c r="V70" s="352"/>
      <c r="W70" s="351"/>
      <c r="X70" s="352">
        <f t="shared" si="47"/>
        <v>860.8370000000001</v>
      </c>
      <c r="Y70" s="355">
        <f t="shared" si="48"/>
        <v>-0.10057769357032764</v>
      </c>
    </row>
    <row r="71" spans="1:25" s="137" customFormat="1" ht="19.5" customHeight="1">
      <c r="A71" s="349" t="s">
        <v>212</v>
      </c>
      <c r="B71" s="350">
        <v>0</v>
      </c>
      <c r="C71" s="351">
        <v>91.484</v>
      </c>
      <c r="D71" s="352">
        <v>0</v>
      </c>
      <c r="E71" s="351">
        <v>0</v>
      </c>
      <c r="F71" s="352">
        <f t="shared" si="41"/>
        <v>91.484</v>
      </c>
      <c r="G71" s="353">
        <f t="shared" si="42"/>
        <v>0.0016725257354403748</v>
      </c>
      <c r="H71" s="350"/>
      <c r="I71" s="351">
        <v>184.214</v>
      </c>
      <c r="J71" s="352"/>
      <c r="K71" s="351"/>
      <c r="L71" s="352">
        <f t="shared" si="43"/>
        <v>184.214</v>
      </c>
      <c r="M71" s="378">
        <f t="shared" si="44"/>
        <v>-0.5033819362263454</v>
      </c>
      <c r="N71" s="379"/>
      <c r="O71" s="351">
        <v>1030.299</v>
      </c>
      <c r="P71" s="352"/>
      <c r="Q71" s="351"/>
      <c r="R71" s="352">
        <f t="shared" si="45"/>
        <v>1030.299</v>
      </c>
      <c r="S71" s="380">
        <f t="shared" si="46"/>
        <v>0.0020630782492997188</v>
      </c>
      <c r="T71" s="350"/>
      <c r="U71" s="351">
        <v>184.214</v>
      </c>
      <c r="V71" s="352"/>
      <c r="W71" s="351"/>
      <c r="X71" s="352">
        <f t="shared" si="47"/>
        <v>184.214</v>
      </c>
      <c r="Y71" s="355" t="str">
        <f t="shared" si="48"/>
        <v>  *  </v>
      </c>
    </row>
    <row r="72" spans="1:25" s="137" customFormat="1" ht="19.5" customHeight="1">
      <c r="A72" s="349" t="s">
        <v>219</v>
      </c>
      <c r="B72" s="350">
        <v>0</v>
      </c>
      <c r="C72" s="351">
        <v>0</v>
      </c>
      <c r="D72" s="352">
        <v>0</v>
      </c>
      <c r="E72" s="351">
        <v>86.702</v>
      </c>
      <c r="F72" s="352">
        <f t="shared" si="41"/>
        <v>86.702</v>
      </c>
      <c r="G72" s="353">
        <f t="shared" si="42"/>
        <v>0.0015851004144347798</v>
      </c>
      <c r="H72" s="350"/>
      <c r="I72" s="351"/>
      <c r="J72" s="352"/>
      <c r="K72" s="351">
        <v>47.603</v>
      </c>
      <c r="L72" s="352">
        <f t="shared" si="43"/>
        <v>47.603</v>
      </c>
      <c r="M72" s="378">
        <f t="shared" si="44"/>
        <v>0.8213557969035563</v>
      </c>
      <c r="N72" s="379"/>
      <c r="O72" s="351">
        <v>42.676</v>
      </c>
      <c r="P72" s="352"/>
      <c r="Q72" s="351">
        <v>159.609</v>
      </c>
      <c r="R72" s="352">
        <f t="shared" si="45"/>
        <v>202.28500000000003</v>
      </c>
      <c r="S72" s="380">
        <f t="shared" si="46"/>
        <v>0.00040505696274537164</v>
      </c>
      <c r="T72" s="350"/>
      <c r="U72" s="351"/>
      <c r="V72" s="352"/>
      <c r="W72" s="351">
        <v>371.65000000000003</v>
      </c>
      <c r="X72" s="352">
        <f t="shared" si="47"/>
        <v>371.65000000000003</v>
      </c>
      <c r="Y72" s="355">
        <f t="shared" si="48"/>
        <v>-0.4557110184313198</v>
      </c>
    </row>
    <row r="73" spans="1:25" s="137" customFormat="1" ht="19.5" customHeight="1">
      <c r="A73" s="349" t="s">
        <v>191</v>
      </c>
      <c r="B73" s="350">
        <v>71.855</v>
      </c>
      <c r="C73" s="351">
        <v>9.141</v>
      </c>
      <c r="D73" s="352">
        <v>0</v>
      </c>
      <c r="E73" s="351">
        <v>0</v>
      </c>
      <c r="F73" s="352">
        <f aca="true" t="shared" si="49" ref="F73:F79">SUM(B73:E73)</f>
        <v>80.99600000000001</v>
      </c>
      <c r="G73" s="353">
        <f aca="true" t="shared" si="50" ref="G73:G79">F73/$F$9</f>
        <v>0.0014807823714281035</v>
      </c>
      <c r="H73" s="350">
        <v>51.405</v>
      </c>
      <c r="I73" s="351">
        <v>26.809</v>
      </c>
      <c r="J73" s="352"/>
      <c r="K73" s="351"/>
      <c r="L73" s="352">
        <f aca="true" t="shared" si="51" ref="L73:L79">SUM(H73:K73)</f>
        <v>78.214</v>
      </c>
      <c r="M73" s="378">
        <f>IF(ISERROR(F73/L73-1),"         /0",(F73/L73-1))</f>
        <v>0.03556907970440082</v>
      </c>
      <c r="N73" s="379">
        <v>577.913</v>
      </c>
      <c r="O73" s="351">
        <v>135.73299999999998</v>
      </c>
      <c r="P73" s="352">
        <v>0</v>
      </c>
      <c r="Q73" s="351"/>
      <c r="R73" s="352">
        <f aca="true" t="shared" si="52" ref="R73:R79">SUM(N73:Q73)</f>
        <v>713.646</v>
      </c>
      <c r="S73" s="380">
        <f aca="true" t="shared" si="53" ref="S73:S79">R73/$R$9</f>
        <v>0.001429009967300509</v>
      </c>
      <c r="T73" s="350">
        <v>500.33899999999994</v>
      </c>
      <c r="U73" s="351">
        <v>275.327</v>
      </c>
      <c r="V73" s="352">
        <v>0</v>
      </c>
      <c r="W73" s="351">
        <v>0</v>
      </c>
      <c r="X73" s="352">
        <f aca="true" t="shared" si="54" ref="X73:X79">SUM(T73:W73)</f>
        <v>775.6659999999999</v>
      </c>
      <c r="Y73" s="355">
        <f aca="true" t="shared" si="55" ref="Y73:Y79">IF(ISERROR(R73/X73-1),"         /0",IF(R73/X73&gt;5,"  *  ",(R73/X73-1)))</f>
        <v>-0.07995709493519121</v>
      </c>
    </row>
    <row r="74" spans="1:25" s="137" customFormat="1" ht="19.5" customHeight="1" thickBot="1">
      <c r="A74" s="349" t="s">
        <v>166</v>
      </c>
      <c r="B74" s="350">
        <v>134.242</v>
      </c>
      <c r="C74" s="351">
        <v>52.596000000000004</v>
      </c>
      <c r="D74" s="352">
        <v>0</v>
      </c>
      <c r="E74" s="351">
        <v>5.354</v>
      </c>
      <c r="F74" s="352">
        <f t="shared" si="49"/>
        <v>192.192</v>
      </c>
      <c r="G74" s="353">
        <f t="shared" si="50"/>
        <v>0.003513686176224876</v>
      </c>
      <c r="H74" s="350">
        <v>41.882000000000005</v>
      </c>
      <c r="I74" s="351">
        <v>28.865</v>
      </c>
      <c r="J74" s="352">
        <v>20.153</v>
      </c>
      <c r="K74" s="351">
        <v>20.253</v>
      </c>
      <c r="L74" s="352">
        <f t="shared" si="51"/>
        <v>111.153</v>
      </c>
      <c r="M74" s="378">
        <f>IF(ISERROR(F74/L74-1),"         /0",(F74/L74-1))</f>
        <v>0.7290761382958624</v>
      </c>
      <c r="N74" s="379">
        <v>711.4720000000001</v>
      </c>
      <c r="O74" s="351">
        <v>299.1380000000001</v>
      </c>
      <c r="P74" s="352">
        <v>287.972</v>
      </c>
      <c r="Q74" s="351">
        <v>354.86600000000004</v>
      </c>
      <c r="R74" s="352">
        <f t="shared" si="52"/>
        <v>1653.448</v>
      </c>
      <c r="S74" s="380">
        <f t="shared" si="53"/>
        <v>0.0033108763622483584</v>
      </c>
      <c r="T74" s="350">
        <v>400.86300000000006</v>
      </c>
      <c r="U74" s="351">
        <v>274.084</v>
      </c>
      <c r="V74" s="352">
        <v>24.497</v>
      </c>
      <c r="W74" s="351">
        <v>322.655</v>
      </c>
      <c r="X74" s="352">
        <f t="shared" si="54"/>
        <v>1022.099</v>
      </c>
      <c r="Y74" s="355">
        <f t="shared" si="55"/>
        <v>0.6176984812625783</v>
      </c>
    </row>
    <row r="75" spans="1:25" s="145" customFormat="1" ht="19.5" customHeight="1">
      <c r="A75" s="152" t="s">
        <v>52</v>
      </c>
      <c r="B75" s="149">
        <f>SUM(B76:B78)</f>
        <v>203.096</v>
      </c>
      <c r="C75" s="148">
        <f>SUM(C76:C78)</f>
        <v>50.679</v>
      </c>
      <c r="D75" s="147">
        <f>SUM(D76:D78)</f>
        <v>54.823</v>
      </c>
      <c r="E75" s="148">
        <f>SUM(E76:E78)</f>
        <v>16.38</v>
      </c>
      <c r="F75" s="147">
        <f t="shared" si="49"/>
        <v>324.978</v>
      </c>
      <c r="G75" s="150">
        <f t="shared" si="50"/>
        <v>0.005941301959380243</v>
      </c>
      <c r="H75" s="149">
        <f>SUM(H76:H78)</f>
        <v>353.687</v>
      </c>
      <c r="I75" s="148">
        <f>SUM(I76:I78)</f>
        <v>28.147</v>
      </c>
      <c r="J75" s="147">
        <f>SUM(J76:J78)</f>
        <v>0</v>
      </c>
      <c r="K75" s="148">
        <f>SUM(K76:K78)</f>
        <v>0</v>
      </c>
      <c r="L75" s="147">
        <f t="shared" si="51"/>
        <v>381.834</v>
      </c>
      <c r="M75" s="267">
        <f t="shared" si="40"/>
        <v>-0.14890240261474885</v>
      </c>
      <c r="N75" s="270">
        <f>SUM(N76:N78)</f>
        <v>1236.212</v>
      </c>
      <c r="O75" s="148">
        <f>SUM(O76:O78)</f>
        <v>301.827</v>
      </c>
      <c r="P75" s="147">
        <f>SUM(P76:P78)</f>
        <v>500.558</v>
      </c>
      <c r="Q75" s="148">
        <f>SUM(Q76:Q78)</f>
        <v>205.042</v>
      </c>
      <c r="R75" s="147">
        <f t="shared" si="52"/>
        <v>2243.639</v>
      </c>
      <c r="S75" s="283">
        <f t="shared" si="53"/>
        <v>0.004492679135067172</v>
      </c>
      <c r="T75" s="149">
        <f>SUM(T76:T78)</f>
        <v>2955.206</v>
      </c>
      <c r="U75" s="148">
        <f>SUM(U76:U78)</f>
        <v>597.761</v>
      </c>
      <c r="V75" s="147">
        <f>SUM(V76:V78)</f>
        <v>88.472</v>
      </c>
      <c r="W75" s="148">
        <f>SUM(W76:W78)</f>
        <v>138.13400000000001</v>
      </c>
      <c r="X75" s="147">
        <f t="shared" si="54"/>
        <v>3779.5730000000003</v>
      </c>
      <c r="Y75" s="146">
        <f t="shared" si="55"/>
        <v>-0.406377651655359</v>
      </c>
    </row>
    <row r="76" spans="1:25" ht="19.5" customHeight="1">
      <c r="A76" s="342" t="s">
        <v>167</v>
      </c>
      <c r="B76" s="343">
        <v>160.174</v>
      </c>
      <c r="C76" s="344">
        <v>7.878</v>
      </c>
      <c r="D76" s="345">
        <v>0</v>
      </c>
      <c r="E76" s="344">
        <v>0</v>
      </c>
      <c r="F76" s="345">
        <f t="shared" si="49"/>
        <v>168.05200000000002</v>
      </c>
      <c r="G76" s="346">
        <f t="shared" si="50"/>
        <v>0.003072354672863298</v>
      </c>
      <c r="H76" s="343">
        <v>154.762</v>
      </c>
      <c r="I76" s="344"/>
      <c r="J76" s="345"/>
      <c r="K76" s="344"/>
      <c r="L76" s="345">
        <f t="shared" si="51"/>
        <v>154.762</v>
      </c>
      <c r="M76" s="375">
        <f t="shared" si="40"/>
        <v>0.08587379330843503</v>
      </c>
      <c r="N76" s="376">
        <v>469.348</v>
      </c>
      <c r="O76" s="344">
        <v>27.449</v>
      </c>
      <c r="P76" s="345"/>
      <c r="Q76" s="344"/>
      <c r="R76" s="345">
        <f t="shared" si="52"/>
        <v>496.797</v>
      </c>
      <c r="S76" s="377">
        <f t="shared" si="53"/>
        <v>0.000994789944489272</v>
      </c>
      <c r="T76" s="343">
        <v>1145.8090000000002</v>
      </c>
      <c r="U76" s="344">
        <v>107.42799999999998</v>
      </c>
      <c r="V76" s="345"/>
      <c r="W76" s="344"/>
      <c r="X76" s="345">
        <f t="shared" si="54"/>
        <v>1253.237</v>
      </c>
      <c r="Y76" s="348">
        <f t="shared" si="55"/>
        <v>-0.6035889460652694</v>
      </c>
    </row>
    <row r="77" spans="1:25" ht="19.5" customHeight="1">
      <c r="A77" s="349" t="s">
        <v>203</v>
      </c>
      <c r="B77" s="350">
        <v>0</v>
      </c>
      <c r="C77" s="351">
        <v>0</v>
      </c>
      <c r="D77" s="352">
        <v>54.423</v>
      </c>
      <c r="E77" s="351">
        <v>15.76</v>
      </c>
      <c r="F77" s="352">
        <f t="shared" si="49"/>
        <v>70.183</v>
      </c>
      <c r="G77" s="353">
        <f t="shared" si="50"/>
        <v>0.001283097303248785</v>
      </c>
      <c r="H77" s="350">
        <v>15.041</v>
      </c>
      <c r="I77" s="351">
        <v>18.469</v>
      </c>
      <c r="J77" s="352"/>
      <c r="K77" s="351"/>
      <c r="L77" s="352">
        <f t="shared" si="51"/>
        <v>33.510000000000005</v>
      </c>
      <c r="M77" s="378">
        <f t="shared" si="40"/>
        <v>1.0943897344076392</v>
      </c>
      <c r="N77" s="379">
        <v>104.544</v>
      </c>
      <c r="O77" s="351">
        <v>33.189</v>
      </c>
      <c r="P77" s="352">
        <v>431.781</v>
      </c>
      <c r="Q77" s="351">
        <v>95.163</v>
      </c>
      <c r="R77" s="352">
        <f t="shared" si="52"/>
        <v>664.677</v>
      </c>
      <c r="S77" s="380">
        <f t="shared" si="53"/>
        <v>0.0013309540837269465</v>
      </c>
      <c r="T77" s="350">
        <v>95.98599999999999</v>
      </c>
      <c r="U77" s="351">
        <v>170.057</v>
      </c>
      <c r="V77" s="352"/>
      <c r="W77" s="351"/>
      <c r="X77" s="352">
        <f t="shared" si="54"/>
        <v>266.043</v>
      </c>
      <c r="Y77" s="355">
        <f t="shared" si="55"/>
        <v>1.4983818405295386</v>
      </c>
    </row>
    <row r="78" spans="1:25" ht="19.5" customHeight="1" thickBot="1">
      <c r="A78" s="356" t="s">
        <v>166</v>
      </c>
      <c r="B78" s="357">
        <v>42.922</v>
      </c>
      <c r="C78" s="358">
        <v>42.801</v>
      </c>
      <c r="D78" s="359">
        <v>0.4</v>
      </c>
      <c r="E78" s="358">
        <v>0.62</v>
      </c>
      <c r="F78" s="359">
        <f t="shared" si="49"/>
        <v>86.74300000000001</v>
      </c>
      <c r="G78" s="360">
        <f t="shared" si="50"/>
        <v>0.0015858499832681612</v>
      </c>
      <c r="H78" s="357">
        <v>183.884</v>
      </c>
      <c r="I78" s="358">
        <v>9.677999999999999</v>
      </c>
      <c r="J78" s="359">
        <v>0</v>
      </c>
      <c r="K78" s="358">
        <v>0</v>
      </c>
      <c r="L78" s="359">
        <f t="shared" si="51"/>
        <v>193.56199999999998</v>
      </c>
      <c r="M78" s="381">
        <f t="shared" si="40"/>
        <v>-0.55185935255887</v>
      </c>
      <c r="N78" s="382">
        <v>662.32</v>
      </c>
      <c r="O78" s="358">
        <v>241.18900000000002</v>
      </c>
      <c r="P78" s="359">
        <v>68.77700000000002</v>
      </c>
      <c r="Q78" s="358">
        <v>109.879</v>
      </c>
      <c r="R78" s="359">
        <f t="shared" si="52"/>
        <v>1082.165</v>
      </c>
      <c r="S78" s="383">
        <f t="shared" si="53"/>
        <v>0.002166935106850953</v>
      </c>
      <c r="T78" s="357">
        <v>1713.4109999999998</v>
      </c>
      <c r="U78" s="358">
        <v>320.276</v>
      </c>
      <c r="V78" s="359">
        <v>88.472</v>
      </c>
      <c r="W78" s="358">
        <v>138.13400000000001</v>
      </c>
      <c r="X78" s="359">
        <f t="shared" si="54"/>
        <v>2260.293</v>
      </c>
      <c r="Y78" s="362">
        <f t="shared" si="55"/>
        <v>-0.5212280000867144</v>
      </c>
    </row>
    <row r="79" spans="1:25" s="214" customFormat="1" ht="19.5" customHeight="1" thickBot="1">
      <c r="A79" s="220" t="s">
        <v>51</v>
      </c>
      <c r="B79" s="218">
        <v>25.393</v>
      </c>
      <c r="C79" s="217">
        <v>1.135</v>
      </c>
      <c r="D79" s="216">
        <v>0</v>
      </c>
      <c r="E79" s="217">
        <v>0</v>
      </c>
      <c r="F79" s="216">
        <f t="shared" si="49"/>
        <v>26.528000000000002</v>
      </c>
      <c r="G79" s="219">
        <f t="shared" si="50"/>
        <v>0.0004849893173643727</v>
      </c>
      <c r="H79" s="218">
        <v>83.88199999999999</v>
      </c>
      <c r="I79" s="217">
        <v>0</v>
      </c>
      <c r="J79" s="216"/>
      <c r="K79" s="217"/>
      <c r="L79" s="216">
        <f t="shared" si="51"/>
        <v>83.88199999999999</v>
      </c>
      <c r="M79" s="268">
        <f t="shared" si="40"/>
        <v>-0.6837462149209603</v>
      </c>
      <c r="N79" s="271">
        <v>449.135</v>
      </c>
      <c r="O79" s="217">
        <v>9.086</v>
      </c>
      <c r="P79" s="216">
        <v>0.145</v>
      </c>
      <c r="Q79" s="217">
        <v>0.06</v>
      </c>
      <c r="R79" s="216">
        <f t="shared" si="52"/>
        <v>458.426</v>
      </c>
      <c r="S79" s="284">
        <f t="shared" si="53"/>
        <v>0.0009179555735892909</v>
      </c>
      <c r="T79" s="218">
        <v>849.7839999999999</v>
      </c>
      <c r="U79" s="217">
        <v>0.401</v>
      </c>
      <c r="V79" s="216">
        <v>0.52</v>
      </c>
      <c r="W79" s="217">
        <v>0.09</v>
      </c>
      <c r="X79" s="216">
        <f t="shared" si="54"/>
        <v>850.7949999999998</v>
      </c>
      <c r="Y79" s="215">
        <f t="shared" si="55"/>
        <v>-0.46117924999559223</v>
      </c>
    </row>
    <row r="80" ht="9" customHeight="1" thickTop="1">
      <c r="A80" s="105"/>
    </row>
    <row r="81" ht="14.25">
      <c r="A81" s="105" t="s">
        <v>50</v>
      </c>
    </row>
    <row r="82" ht="14.25">
      <c r="A82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0:Y65536 M80:M65536 Y3 M3">
    <cfRule type="cellIs" priority="4" dxfId="93" operator="lessThan" stopIfTrue="1">
      <formula>0</formula>
    </cfRule>
  </conditionalFormatting>
  <conditionalFormatting sqref="Y9:Y79 M9:M79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C1">
      <selection activeCell="Y1" sqref="Y1:Z1"/>
    </sheetView>
  </sheetViews>
  <sheetFormatPr defaultColWidth="8.00390625" defaultRowHeight="15"/>
  <cols>
    <col min="1" max="1" width="25.421875" style="112" customWidth="1"/>
    <col min="2" max="2" width="39.421875" style="112" customWidth="1"/>
    <col min="3" max="3" width="12.421875" style="112" customWidth="1"/>
    <col min="4" max="4" width="12.421875" style="112" bestFit="1" customWidth="1"/>
    <col min="5" max="5" width="9.140625" style="112" bestFit="1" customWidth="1"/>
    <col min="6" max="6" width="11.421875" style="112" bestFit="1" customWidth="1"/>
    <col min="7" max="7" width="11.7109375" style="112" customWidth="1"/>
    <col min="8" max="8" width="10.421875" style="112" customWidth="1"/>
    <col min="9" max="10" width="12.7109375" style="112" bestFit="1" customWidth="1"/>
    <col min="11" max="11" width="9.7109375" style="112" bestFit="1" customWidth="1"/>
    <col min="12" max="12" width="10.57421875" style="112" bestFit="1" customWidth="1"/>
    <col min="13" max="13" width="12.7109375" style="112" bestFit="1" customWidth="1"/>
    <col min="14" max="14" width="9.421875" style="112" customWidth="1"/>
    <col min="15" max="16" width="13.00390625" style="112" bestFit="1" customWidth="1"/>
    <col min="17" max="18" width="10.57421875" style="112" bestFit="1" customWidth="1"/>
    <col min="19" max="19" width="13.00390625" style="112" bestFit="1" customWidth="1"/>
    <col min="20" max="20" width="10.574218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40" t="s">
        <v>118</v>
      </c>
      <c r="B1" s="341"/>
      <c r="C1" s="341"/>
      <c r="D1" s="341"/>
      <c r="E1" s="341"/>
      <c r="Y1" s="700" t="s">
        <v>26</v>
      </c>
      <c r="Z1" s="701"/>
    </row>
    <row r="2" ht="9.75" customHeight="1" thickBot="1"/>
    <row r="3" spans="1:26" ht="24.75" customHeight="1" thickTop="1">
      <c r="A3" s="609" t="s">
        <v>115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1"/>
    </row>
    <row r="4" spans="1:26" ht="21" customHeight="1" thickBot="1">
      <c r="A4" s="623" t="s">
        <v>42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5"/>
    </row>
    <row r="5" spans="1:26" s="131" customFormat="1" ht="19.5" customHeight="1" thickBot="1" thickTop="1">
      <c r="A5" s="694" t="s">
        <v>116</v>
      </c>
      <c r="B5" s="694" t="s">
        <v>117</v>
      </c>
      <c r="C5" s="627" t="s">
        <v>34</v>
      </c>
      <c r="D5" s="628"/>
      <c r="E5" s="628"/>
      <c r="F5" s="628"/>
      <c r="G5" s="628"/>
      <c r="H5" s="628"/>
      <c r="I5" s="628"/>
      <c r="J5" s="628"/>
      <c r="K5" s="629"/>
      <c r="L5" s="629"/>
      <c r="M5" s="629"/>
      <c r="N5" s="630"/>
      <c r="O5" s="631" t="s">
        <v>33</v>
      </c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30"/>
    </row>
    <row r="6" spans="1:26" s="130" customFormat="1" ht="26.25" customHeight="1" thickBot="1">
      <c r="A6" s="695"/>
      <c r="B6" s="695"/>
      <c r="C6" s="702" t="s">
        <v>151</v>
      </c>
      <c r="D6" s="703"/>
      <c r="E6" s="703"/>
      <c r="F6" s="703"/>
      <c r="G6" s="704"/>
      <c r="H6" s="616" t="s">
        <v>32</v>
      </c>
      <c r="I6" s="702" t="s">
        <v>152</v>
      </c>
      <c r="J6" s="703"/>
      <c r="K6" s="703"/>
      <c r="L6" s="703"/>
      <c r="M6" s="704"/>
      <c r="N6" s="616" t="s">
        <v>31</v>
      </c>
      <c r="O6" s="705" t="s">
        <v>153</v>
      </c>
      <c r="P6" s="703"/>
      <c r="Q6" s="703"/>
      <c r="R6" s="703"/>
      <c r="S6" s="704"/>
      <c r="T6" s="616" t="s">
        <v>32</v>
      </c>
      <c r="U6" s="705" t="s">
        <v>154</v>
      </c>
      <c r="V6" s="703"/>
      <c r="W6" s="703"/>
      <c r="X6" s="703"/>
      <c r="Y6" s="704"/>
      <c r="Z6" s="616" t="s">
        <v>31</v>
      </c>
    </row>
    <row r="7" spans="1:26" s="125" customFormat="1" ht="26.25" customHeight="1">
      <c r="A7" s="696"/>
      <c r="B7" s="696"/>
      <c r="C7" s="599" t="s">
        <v>20</v>
      </c>
      <c r="D7" s="600"/>
      <c r="E7" s="601" t="s">
        <v>19</v>
      </c>
      <c r="F7" s="602"/>
      <c r="G7" s="603" t="s">
        <v>15</v>
      </c>
      <c r="H7" s="617"/>
      <c r="I7" s="599" t="s">
        <v>20</v>
      </c>
      <c r="J7" s="600"/>
      <c r="K7" s="601" t="s">
        <v>19</v>
      </c>
      <c r="L7" s="602"/>
      <c r="M7" s="603" t="s">
        <v>15</v>
      </c>
      <c r="N7" s="617"/>
      <c r="O7" s="600" t="s">
        <v>20</v>
      </c>
      <c r="P7" s="600"/>
      <c r="Q7" s="605" t="s">
        <v>19</v>
      </c>
      <c r="R7" s="600"/>
      <c r="S7" s="603" t="s">
        <v>15</v>
      </c>
      <c r="T7" s="617"/>
      <c r="U7" s="606" t="s">
        <v>20</v>
      </c>
      <c r="V7" s="602"/>
      <c r="W7" s="601" t="s">
        <v>19</v>
      </c>
      <c r="X7" s="622"/>
      <c r="Y7" s="603" t="s">
        <v>15</v>
      </c>
      <c r="Z7" s="617"/>
    </row>
    <row r="8" spans="1:26" s="125" customFormat="1" ht="31.5" thickBot="1">
      <c r="A8" s="697"/>
      <c r="B8" s="697"/>
      <c r="C8" s="128" t="s">
        <v>17</v>
      </c>
      <c r="D8" s="126" t="s">
        <v>16</v>
      </c>
      <c r="E8" s="127" t="s">
        <v>17</v>
      </c>
      <c r="F8" s="126" t="s">
        <v>16</v>
      </c>
      <c r="G8" s="604"/>
      <c r="H8" s="618"/>
      <c r="I8" s="128" t="s">
        <v>17</v>
      </c>
      <c r="J8" s="126" t="s">
        <v>16</v>
      </c>
      <c r="K8" s="127" t="s">
        <v>17</v>
      </c>
      <c r="L8" s="126" t="s">
        <v>16</v>
      </c>
      <c r="M8" s="604"/>
      <c r="N8" s="618"/>
      <c r="O8" s="129" t="s">
        <v>17</v>
      </c>
      <c r="P8" s="126" t="s">
        <v>16</v>
      </c>
      <c r="Q8" s="127" t="s">
        <v>17</v>
      </c>
      <c r="R8" s="126" t="s">
        <v>16</v>
      </c>
      <c r="S8" s="604"/>
      <c r="T8" s="618"/>
      <c r="U8" s="128" t="s">
        <v>17</v>
      </c>
      <c r="V8" s="126" t="s">
        <v>16</v>
      </c>
      <c r="W8" s="127" t="s">
        <v>17</v>
      </c>
      <c r="X8" s="126" t="s">
        <v>16</v>
      </c>
      <c r="Y8" s="604"/>
      <c r="Z8" s="618"/>
    </row>
    <row r="9" spans="1:26" s="114" customFormat="1" ht="18" customHeight="1" thickBot="1" thickTop="1">
      <c r="A9" s="124" t="s">
        <v>22</v>
      </c>
      <c r="B9" s="241"/>
      <c r="C9" s="123">
        <f>SUM(C10:C65)</f>
        <v>2040000</v>
      </c>
      <c r="D9" s="117">
        <f>SUM(D10:D65)</f>
        <v>2040000</v>
      </c>
      <c r="E9" s="118">
        <f>SUM(E10:E65)</f>
        <v>69125</v>
      </c>
      <c r="F9" s="117">
        <f>SUM(F10:F65)</f>
        <v>69125</v>
      </c>
      <c r="G9" s="116">
        <f>SUM(C9:F9)</f>
        <v>4218250</v>
      </c>
      <c r="H9" s="120">
        <f aca="true" t="shared" si="0" ref="H9:H18">G9/$G$9</f>
        <v>1</v>
      </c>
      <c r="I9" s="119">
        <f>SUM(I10:I65)</f>
        <v>1950282</v>
      </c>
      <c r="J9" s="117">
        <f>SUM(J10:J65)</f>
        <v>1950282</v>
      </c>
      <c r="K9" s="118">
        <f>SUM(K10:K65)</f>
        <v>68838</v>
      </c>
      <c r="L9" s="117">
        <f>SUM(L10:L65)</f>
        <v>68838</v>
      </c>
      <c r="M9" s="116">
        <f aca="true" t="shared" si="1" ref="M9:M18">SUM(I9:L9)</f>
        <v>4038240</v>
      </c>
      <c r="N9" s="122">
        <f aca="true" t="shared" si="2" ref="N9:N18">IF(ISERROR(G9/M9-1),"         /0",(G9/M9-1))</f>
        <v>0.044576350093109784</v>
      </c>
      <c r="O9" s="121">
        <f>SUM(O10:O65)</f>
        <v>19151730</v>
      </c>
      <c r="P9" s="117">
        <f>SUM(P10:P65)</f>
        <v>19151730</v>
      </c>
      <c r="Q9" s="118">
        <f>SUM(Q10:Q65)</f>
        <v>640839</v>
      </c>
      <c r="R9" s="117">
        <f>SUM(R10:R65)</f>
        <v>640839</v>
      </c>
      <c r="S9" s="116">
        <f aca="true" t="shared" si="3" ref="S9:S18">SUM(O9:R9)</f>
        <v>39585138</v>
      </c>
      <c r="T9" s="120">
        <f aca="true" t="shared" si="4" ref="T9:T18">S9/$S$9</f>
        <v>1</v>
      </c>
      <c r="U9" s="119">
        <f>SUM(U10:U65)</f>
        <v>18333751</v>
      </c>
      <c r="V9" s="117">
        <f>SUM(V10:V65)</f>
        <v>18333751</v>
      </c>
      <c r="W9" s="118">
        <f>SUM(W10:W65)</f>
        <v>651759</v>
      </c>
      <c r="X9" s="117">
        <f>SUM(X10:X65)</f>
        <v>651759</v>
      </c>
      <c r="Y9" s="116">
        <f aca="true" t="shared" si="5" ref="Y9:Y18">SUM(U9:X9)</f>
        <v>37971020</v>
      </c>
      <c r="Z9" s="115">
        <f>IF(ISERROR(S9/Y9-1),"         /0",(S9/Y9-1))</f>
        <v>0.04250920833835914</v>
      </c>
    </row>
    <row r="10" spans="1:26" ht="21" customHeight="1" thickTop="1">
      <c r="A10" s="392" t="s">
        <v>395</v>
      </c>
      <c r="B10" s="393" t="s">
        <v>396</v>
      </c>
      <c r="C10" s="394">
        <v>741791</v>
      </c>
      <c r="D10" s="395">
        <v>748880</v>
      </c>
      <c r="E10" s="396">
        <v>12085</v>
      </c>
      <c r="F10" s="395">
        <v>11688</v>
      </c>
      <c r="G10" s="397">
        <f aca="true" t="shared" si="6" ref="G10:G65">SUM(C10:F10)</f>
        <v>1514444</v>
      </c>
      <c r="H10" s="398">
        <f t="shared" si="0"/>
        <v>0.3590218692585788</v>
      </c>
      <c r="I10" s="399">
        <v>715995</v>
      </c>
      <c r="J10" s="395">
        <v>715305</v>
      </c>
      <c r="K10" s="396">
        <v>13052</v>
      </c>
      <c r="L10" s="395">
        <v>12934</v>
      </c>
      <c r="M10" s="397">
        <f t="shared" si="1"/>
        <v>1457286</v>
      </c>
      <c r="N10" s="400">
        <f t="shared" si="2"/>
        <v>0.03922222542452203</v>
      </c>
      <c r="O10" s="394">
        <v>6876678</v>
      </c>
      <c r="P10" s="395">
        <v>7034691</v>
      </c>
      <c r="Q10" s="396">
        <v>116269</v>
      </c>
      <c r="R10" s="395">
        <v>115447</v>
      </c>
      <c r="S10" s="397">
        <f t="shared" si="3"/>
        <v>14143085</v>
      </c>
      <c r="T10" s="398">
        <f t="shared" si="4"/>
        <v>0.35728270039124277</v>
      </c>
      <c r="U10" s="399">
        <v>6692922</v>
      </c>
      <c r="V10" s="395">
        <v>6835212</v>
      </c>
      <c r="W10" s="396">
        <v>132002</v>
      </c>
      <c r="X10" s="395">
        <v>132243</v>
      </c>
      <c r="Y10" s="397">
        <f t="shared" si="5"/>
        <v>13792379</v>
      </c>
      <c r="Z10" s="401">
        <f aca="true" t="shared" si="7" ref="Z10:Z18">IF(ISERROR(S10/Y10-1),"         /0",IF(S10/Y10&gt;5,"  *  ",(S10/Y10-1)))</f>
        <v>0.0254275205169463</v>
      </c>
    </row>
    <row r="11" spans="1:26" ht="21" customHeight="1">
      <c r="A11" s="402" t="s">
        <v>397</v>
      </c>
      <c r="B11" s="403" t="s">
        <v>398</v>
      </c>
      <c r="C11" s="404">
        <v>251337</v>
      </c>
      <c r="D11" s="405">
        <v>254296</v>
      </c>
      <c r="E11" s="406">
        <v>1609</v>
      </c>
      <c r="F11" s="405">
        <v>1599</v>
      </c>
      <c r="G11" s="407">
        <f t="shared" si="6"/>
        <v>508841</v>
      </c>
      <c r="H11" s="408">
        <f t="shared" si="0"/>
        <v>0.12062845966929414</v>
      </c>
      <c r="I11" s="409">
        <v>225294</v>
      </c>
      <c r="J11" s="405">
        <v>226933</v>
      </c>
      <c r="K11" s="406">
        <v>1738</v>
      </c>
      <c r="L11" s="405">
        <v>1762</v>
      </c>
      <c r="M11" s="407">
        <f t="shared" si="1"/>
        <v>455727</v>
      </c>
      <c r="N11" s="410">
        <f t="shared" si="2"/>
        <v>0.11654784553032838</v>
      </c>
      <c r="O11" s="404">
        <v>2345265</v>
      </c>
      <c r="P11" s="405">
        <v>2343985</v>
      </c>
      <c r="Q11" s="406">
        <v>22086</v>
      </c>
      <c r="R11" s="405">
        <v>23439</v>
      </c>
      <c r="S11" s="407">
        <f t="shared" si="3"/>
        <v>4734775</v>
      </c>
      <c r="T11" s="408">
        <f t="shared" si="4"/>
        <v>0.11960991521616017</v>
      </c>
      <c r="U11" s="409">
        <v>2122491</v>
      </c>
      <c r="V11" s="405">
        <v>2119540</v>
      </c>
      <c r="W11" s="406">
        <v>16904</v>
      </c>
      <c r="X11" s="405">
        <v>18177</v>
      </c>
      <c r="Y11" s="407">
        <f t="shared" si="5"/>
        <v>4277112</v>
      </c>
      <c r="Z11" s="411">
        <f t="shared" si="7"/>
        <v>0.10700280937230544</v>
      </c>
    </row>
    <row r="12" spans="1:26" ht="21" customHeight="1">
      <c r="A12" s="402" t="s">
        <v>399</v>
      </c>
      <c r="B12" s="403" t="s">
        <v>400</v>
      </c>
      <c r="C12" s="404">
        <v>184883</v>
      </c>
      <c r="D12" s="405">
        <v>183874</v>
      </c>
      <c r="E12" s="406">
        <v>3453</v>
      </c>
      <c r="F12" s="405">
        <v>3927</v>
      </c>
      <c r="G12" s="407">
        <f t="shared" si="6"/>
        <v>376137</v>
      </c>
      <c r="H12" s="408">
        <f t="shared" si="0"/>
        <v>0.08916896817400581</v>
      </c>
      <c r="I12" s="409">
        <v>170867</v>
      </c>
      <c r="J12" s="405">
        <v>171515</v>
      </c>
      <c r="K12" s="406">
        <v>3730</v>
      </c>
      <c r="L12" s="405">
        <v>3715</v>
      </c>
      <c r="M12" s="407">
        <f t="shared" si="1"/>
        <v>349827</v>
      </c>
      <c r="N12" s="410">
        <f t="shared" si="2"/>
        <v>0.07520860310953692</v>
      </c>
      <c r="O12" s="404">
        <v>1774325</v>
      </c>
      <c r="P12" s="405">
        <v>1752969</v>
      </c>
      <c r="Q12" s="406">
        <v>38998</v>
      </c>
      <c r="R12" s="405">
        <v>41578</v>
      </c>
      <c r="S12" s="407">
        <f t="shared" si="3"/>
        <v>3607870</v>
      </c>
      <c r="T12" s="408">
        <f t="shared" si="4"/>
        <v>0.09114203416443818</v>
      </c>
      <c r="U12" s="409">
        <v>1622663</v>
      </c>
      <c r="V12" s="405">
        <v>1604795</v>
      </c>
      <c r="W12" s="406">
        <v>39115</v>
      </c>
      <c r="X12" s="405">
        <v>38837</v>
      </c>
      <c r="Y12" s="407">
        <f t="shared" si="5"/>
        <v>3305410</v>
      </c>
      <c r="Z12" s="411">
        <f t="shared" si="7"/>
        <v>0.09150453347693621</v>
      </c>
    </row>
    <row r="13" spans="1:26" ht="21" customHeight="1">
      <c r="A13" s="402" t="s">
        <v>401</v>
      </c>
      <c r="B13" s="403" t="s">
        <v>402</v>
      </c>
      <c r="C13" s="404">
        <v>157145</v>
      </c>
      <c r="D13" s="405">
        <v>156330</v>
      </c>
      <c r="E13" s="406">
        <v>868</v>
      </c>
      <c r="F13" s="405">
        <v>402</v>
      </c>
      <c r="G13" s="407">
        <f t="shared" si="6"/>
        <v>314745</v>
      </c>
      <c r="H13" s="408">
        <f t="shared" si="0"/>
        <v>0.07461506548924317</v>
      </c>
      <c r="I13" s="409">
        <v>142089</v>
      </c>
      <c r="J13" s="405">
        <v>144261</v>
      </c>
      <c r="K13" s="406">
        <v>358</v>
      </c>
      <c r="L13" s="405">
        <v>363</v>
      </c>
      <c r="M13" s="407">
        <f t="shared" si="1"/>
        <v>287071</v>
      </c>
      <c r="N13" s="410">
        <f t="shared" si="2"/>
        <v>0.09640123871794781</v>
      </c>
      <c r="O13" s="404">
        <v>1491411</v>
      </c>
      <c r="P13" s="405">
        <v>1483935</v>
      </c>
      <c r="Q13" s="406">
        <v>5136</v>
      </c>
      <c r="R13" s="405">
        <v>4620</v>
      </c>
      <c r="S13" s="407">
        <f t="shared" si="3"/>
        <v>2985102</v>
      </c>
      <c r="T13" s="408">
        <f t="shared" si="4"/>
        <v>0.07540966511219438</v>
      </c>
      <c r="U13" s="409">
        <v>1332541</v>
      </c>
      <c r="V13" s="405">
        <v>1331783</v>
      </c>
      <c r="W13" s="406">
        <v>3441</v>
      </c>
      <c r="X13" s="405">
        <v>2927</v>
      </c>
      <c r="Y13" s="407">
        <f t="shared" si="5"/>
        <v>2670692</v>
      </c>
      <c r="Z13" s="411">
        <f t="shared" si="7"/>
        <v>0.1177260425387876</v>
      </c>
    </row>
    <row r="14" spans="1:26" ht="21" customHeight="1">
      <c r="A14" s="402" t="s">
        <v>403</v>
      </c>
      <c r="B14" s="403" t="s">
        <v>404</v>
      </c>
      <c r="C14" s="404">
        <v>114802</v>
      </c>
      <c r="D14" s="405">
        <v>115064</v>
      </c>
      <c r="E14" s="406">
        <v>2179</v>
      </c>
      <c r="F14" s="405">
        <v>1726</v>
      </c>
      <c r="G14" s="407">
        <f t="shared" si="6"/>
        <v>233771</v>
      </c>
      <c r="H14" s="408">
        <f t="shared" si="0"/>
        <v>0.05541895335743496</v>
      </c>
      <c r="I14" s="409">
        <v>107457</v>
      </c>
      <c r="J14" s="405">
        <v>107607</v>
      </c>
      <c r="K14" s="406">
        <v>1483</v>
      </c>
      <c r="L14" s="405">
        <v>2052</v>
      </c>
      <c r="M14" s="407">
        <f t="shared" si="1"/>
        <v>218599</v>
      </c>
      <c r="N14" s="410">
        <f t="shared" si="2"/>
        <v>0.06940562399645023</v>
      </c>
      <c r="O14" s="404">
        <v>1064371</v>
      </c>
      <c r="P14" s="405">
        <v>1044451</v>
      </c>
      <c r="Q14" s="406">
        <v>13240</v>
      </c>
      <c r="R14" s="405">
        <v>13844</v>
      </c>
      <c r="S14" s="407">
        <f t="shared" si="3"/>
        <v>2135906</v>
      </c>
      <c r="T14" s="408">
        <f t="shared" si="4"/>
        <v>0.05395727052915667</v>
      </c>
      <c r="U14" s="409">
        <v>1012687</v>
      </c>
      <c r="V14" s="405">
        <v>989742</v>
      </c>
      <c r="W14" s="406">
        <v>10229</v>
      </c>
      <c r="X14" s="405">
        <v>10558</v>
      </c>
      <c r="Y14" s="407">
        <f t="shared" si="5"/>
        <v>2023216</v>
      </c>
      <c r="Z14" s="411">
        <f t="shared" si="7"/>
        <v>0.05569845236494775</v>
      </c>
    </row>
    <row r="15" spans="1:26" ht="21" customHeight="1">
      <c r="A15" s="402" t="s">
        <v>405</v>
      </c>
      <c r="B15" s="403" t="s">
        <v>406</v>
      </c>
      <c r="C15" s="404">
        <v>68835</v>
      </c>
      <c r="D15" s="405">
        <v>67485</v>
      </c>
      <c r="E15" s="406">
        <v>13609</v>
      </c>
      <c r="F15" s="405">
        <v>13316</v>
      </c>
      <c r="G15" s="407">
        <f t="shared" si="6"/>
        <v>163245</v>
      </c>
      <c r="H15" s="408">
        <f t="shared" si="0"/>
        <v>0.0386996977419546</v>
      </c>
      <c r="I15" s="409">
        <v>66886</v>
      </c>
      <c r="J15" s="405">
        <v>67511</v>
      </c>
      <c r="K15" s="406">
        <v>14515</v>
      </c>
      <c r="L15" s="405">
        <v>13541</v>
      </c>
      <c r="M15" s="407">
        <f t="shared" si="1"/>
        <v>162453</v>
      </c>
      <c r="N15" s="410">
        <f t="shared" si="2"/>
        <v>0.00487525622795526</v>
      </c>
      <c r="O15" s="404">
        <v>678527</v>
      </c>
      <c r="P15" s="405">
        <v>673602</v>
      </c>
      <c r="Q15" s="406">
        <v>142335</v>
      </c>
      <c r="R15" s="405">
        <v>139455</v>
      </c>
      <c r="S15" s="407">
        <f t="shared" si="3"/>
        <v>1633919</v>
      </c>
      <c r="T15" s="408">
        <f t="shared" si="4"/>
        <v>0.041276071842922465</v>
      </c>
      <c r="U15" s="409">
        <v>609318</v>
      </c>
      <c r="V15" s="405">
        <v>609505</v>
      </c>
      <c r="W15" s="406">
        <v>133252</v>
      </c>
      <c r="X15" s="405">
        <v>130471</v>
      </c>
      <c r="Y15" s="407">
        <f t="shared" si="5"/>
        <v>1482546</v>
      </c>
      <c r="Z15" s="411">
        <f t="shared" si="7"/>
        <v>0.10210340859575351</v>
      </c>
    </row>
    <row r="16" spans="1:26" ht="21" customHeight="1">
      <c r="A16" s="402" t="s">
        <v>407</v>
      </c>
      <c r="B16" s="403" t="s">
        <v>408</v>
      </c>
      <c r="C16" s="404">
        <v>73057</v>
      </c>
      <c r="D16" s="405">
        <v>72827</v>
      </c>
      <c r="E16" s="406">
        <v>897</v>
      </c>
      <c r="F16" s="405">
        <v>1253</v>
      </c>
      <c r="G16" s="407">
        <f t="shared" si="6"/>
        <v>148034</v>
      </c>
      <c r="H16" s="408">
        <f>G16/$G$9</f>
        <v>0.03509369999407337</v>
      </c>
      <c r="I16" s="409">
        <v>75073</v>
      </c>
      <c r="J16" s="405">
        <v>75434</v>
      </c>
      <c r="K16" s="406">
        <v>1280</v>
      </c>
      <c r="L16" s="405">
        <v>1309</v>
      </c>
      <c r="M16" s="407">
        <f>SUM(I16:L16)</f>
        <v>153096</v>
      </c>
      <c r="N16" s="410">
        <f>IF(ISERROR(G16/M16-1),"         /0",(G16/M16-1))</f>
        <v>-0.033064221142289796</v>
      </c>
      <c r="O16" s="404">
        <v>678576</v>
      </c>
      <c r="P16" s="405">
        <v>670132</v>
      </c>
      <c r="Q16" s="406">
        <v>10740</v>
      </c>
      <c r="R16" s="405">
        <v>11857</v>
      </c>
      <c r="S16" s="407">
        <f>SUM(O16:R16)</f>
        <v>1371305</v>
      </c>
      <c r="T16" s="408">
        <f>S16/$S$9</f>
        <v>0.03464191535722321</v>
      </c>
      <c r="U16" s="409">
        <v>725279</v>
      </c>
      <c r="V16" s="405">
        <v>714715</v>
      </c>
      <c r="W16" s="406">
        <v>11806</v>
      </c>
      <c r="X16" s="405">
        <v>12709</v>
      </c>
      <c r="Y16" s="407">
        <f>SUM(U16:X16)</f>
        <v>1464509</v>
      </c>
      <c r="Z16" s="411">
        <f>IF(ISERROR(S16/Y16-1),"         /0",IF(S16/Y16&gt;5,"  *  ",(S16/Y16-1)))</f>
        <v>-0.06364180759558324</v>
      </c>
    </row>
    <row r="17" spans="1:26" ht="21" customHeight="1">
      <c r="A17" s="402" t="s">
        <v>409</v>
      </c>
      <c r="B17" s="403" t="s">
        <v>410</v>
      </c>
      <c r="C17" s="404">
        <v>67869</v>
      </c>
      <c r="D17" s="405">
        <v>66277</v>
      </c>
      <c r="E17" s="406">
        <v>296</v>
      </c>
      <c r="F17" s="405">
        <v>242</v>
      </c>
      <c r="G17" s="407">
        <f t="shared" si="6"/>
        <v>134684</v>
      </c>
      <c r="H17" s="408">
        <f>G17/$G$9</f>
        <v>0.031928880459906356</v>
      </c>
      <c r="I17" s="409">
        <v>62911</v>
      </c>
      <c r="J17" s="405">
        <v>61444</v>
      </c>
      <c r="K17" s="406">
        <v>43</v>
      </c>
      <c r="L17" s="405">
        <v>40</v>
      </c>
      <c r="M17" s="407">
        <f>SUM(I17:L17)</f>
        <v>124438</v>
      </c>
      <c r="N17" s="410">
        <f>IF(ISERROR(G17/M17-1),"         /0",(G17/M17-1))</f>
        <v>0.08233819251354091</v>
      </c>
      <c r="O17" s="404">
        <v>616535</v>
      </c>
      <c r="P17" s="405">
        <v>607416</v>
      </c>
      <c r="Q17" s="406">
        <v>3404</v>
      </c>
      <c r="R17" s="405">
        <v>2917</v>
      </c>
      <c r="S17" s="407">
        <f>SUM(O17:R17)</f>
        <v>1230272</v>
      </c>
      <c r="T17" s="408">
        <f>S17/$S$9</f>
        <v>0.03107913884246153</v>
      </c>
      <c r="U17" s="409">
        <v>602138</v>
      </c>
      <c r="V17" s="405">
        <v>588664</v>
      </c>
      <c r="W17" s="406">
        <v>745</v>
      </c>
      <c r="X17" s="405">
        <v>744</v>
      </c>
      <c r="Y17" s="407">
        <f>SUM(U17:X17)</f>
        <v>1192291</v>
      </c>
      <c r="Z17" s="411">
        <f>IF(ISERROR(S17/Y17-1),"         /0",IF(S17/Y17&gt;5,"  *  ",(S17/Y17-1)))</f>
        <v>0.03185547823475976</v>
      </c>
    </row>
    <row r="18" spans="1:26" ht="21" customHeight="1">
      <c r="A18" s="402" t="s">
        <v>411</v>
      </c>
      <c r="B18" s="403" t="s">
        <v>412</v>
      </c>
      <c r="C18" s="404">
        <v>56704</v>
      </c>
      <c r="D18" s="405">
        <v>57579</v>
      </c>
      <c r="E18" s="406">
        <v>2289</v>
      </c>
      <c r="F18" s="405">
        <v>2362</v>
      </c>
      <c r="G18" s="407">
        <f t="shared" si="6"/>
        <v>118934</v>
      </c>
      <c r="H18" s="408">
        <f t="shared" si="0"/>
        <v>0.02819510460499022</v>
      </c>
      <c r="I18" s="409">
        <v>58874</v>
      </c>
      <c r="J18" s="405">
        <v>59741</v>
      </c>
      <c r="K18" s="406">
        <v>1501</v>
      </c>
      <c r="L18" s="405">
        <v>1845</v>
      </c>
      <c r="M18" s="407">
        <f t="shared" si="1"/>
        <v>121961</v>
      </c>
      <c r="N18" s="410">
        <f t="shared" si="2"/>
        <v>-0.024819409483359478</v>
      </c>
      <c r="O18" s="404">
        <v>541478</v>
      </c>
      <c r="P18" s="405">
        <v>531703</v>
      </c>
      <c r="Q18" s="406">
        <v>19449</v>
      </c>
      <c r="R18" s="405">
        <v>18823</v>
      </c>
      <c r="S18" s="407">
        <f t="shared" si="3"/>
        <v>1111453</v>
      </c>
      <c r="T18" s="408">
        <f t="shared" si="4"/>
        <v>0.028077532532537842</v>
      </c>
      <c r="U18" s="409">
        <v>549945</v>
      </c>
      <c r="V18" s="405">
        <v>542312</v>
      </c>
      <c r="W18" s="406">
        <v>15894</v>
      </c>
      <c r="X18" s="405">
        <v>15739</v>
      </c>
      <c r="Y18" s="407">
        <f t="shared" si="5"/>
        <v>1123890</v>
      </c>
      <c r="Z18" s="411">
        <f t="shared" si="7"/>
        <v>-0.011066029593643556</v>
      </c>
    </row>
    <row r="19" spans="1:26" ht="21" customHeight="1">
      <c r="A19" s="402" t="s">
        <v>413</v>
      </c>
      <c r="B19" s="403" t="s">
        <v>414</v>
      </c>
      <c r="C19" s="404">
        <v>46559</v>
      </c>
      <c r="D19" s="405">
        <v>46583</v>
      </c>
      <c r="E19" s="406">
        <v>2500</v>
      </c>
      <c r="F19" s="405">
        <v>2779</v>
      </c>
      <c r="G19" s="407">
        <f t="shared" si="6"/>
        <v>98421</v>
      </c>
      <c r="H19" s="408">
        <f aca="true" t="shared" si="8" ref="H19:H33">G19/$G$9</f>
        <v>0.023332187518520713</v>
      </c>
      <c r="I19" s="409">
        <v>46189</v>
      </c>
      <c r="J19" s="405">
        <v>46842</v>
      </c>
      <c r="K19" s="406">
        <v>3262</v>
      </c>
      <c r="L19" s="405">
        <v>3170</v>
      </c>
      <c r="M19" s="407">
        <f aca="true" t="shared" si="9" ref="M19:M33">SUM(I19:L19)</f>
        <v>99463</v>
      </c>
      <c r="N19" s="410">
        <f aca="true" t="shared" si="10" ref="N19:N33">IF(ISERROR(G19/M19-1),"         /0",(G19/M19-1))</f>
        <v>-0.01047625750279002</v>
      </c>
      <c r="O19" s="404">
        <v>419920</v>
      </c>
      <c r="P19" s="405">
        <v>427365</v>
      </c>
      <c r="Q19" s="406">
        <v>23399</v>
      </c>
      <c r="R19" s="405">
        <v>25352</v>
      </c>
      <c r="S19" s="407">
        <f aca="true" t="shared" si="11" ref="S19:S33">SUM(O19:R19)</f>
        <v>896036</v>
      </c>
      <c r="T19" s="408">
        <f aca="true" t="shared" si="12" ref="T19:T33">S19/$S$9</f>
        <v>0.022635666951571574</v>
      </c>
      <c r="U19" s="409">
        <v>418906</v>
      </c>
      <c r="V19" s="405">
        <v>424545</v>
      </c>
      <c r="W19" s="406">
        <v>21583</v>
      </c>
      <c r="X19" s="405">
        <v>21762</v>
      </c>
      <c r="Y19" s="407">
        <f aca="true" t="shared" si="13" ref="Y19:Y33">SUM(U19:X19)</f>
        <v>886796</v>
      </c>
      <c r="Z19" s="411">
        <f aca="true" t="shared" si="14" ref="Z19:Z33">IF(ISERROR(S19/Y19-1),"         /0",IF(S19/Y19&gt;5,"  *  ",(S19/Y19-1)))</f>
        <v>0.01041953278995389</v>
      </c>
    </row>
    <row r="20" spans="1:26" ht="21" customHeight="1">
      <c r="A20" s="402" t="s">
        <v>415</v>
      </c>
      <c r="B20" s="403" t="s">
        <v>416</v>
      </c>
      <c r="C20" s="404">
        <v>42783</v>
      </c>
      <c r="D20" s="405">
        <v>41571</v>
      </c>
      <c r="E20" s="406">
        <v>335</v>
      </c>
      <c r="F20" s="405">
        <v>797</v>
      </c>
      <c r="G20" s="407">
        <f t="shared" si="6"/>
        <v>85486</v>
      </c>
      <c r="H20" s="408">
        <f t="shared" si="8"/>
        <v>0.02026575001481657</v>
      </c>
      <c r="I20" s="409">
        <v>44095</v>
      </c>
      <c r="J20" s="405">
        <v>42497</v>
      </c>
      <c r="K20" s="406">
        <v>133</v>
      </c>
      <c r="L20" s="405">
        <v>143</v>
      </c>
      <c r="M20" s="407">
        <f t="shared" si="9"/>
        <v>86868</v>
      </c>
      <c r="N20" s="410">
        <f t="shared" si="10"/>
        <v>-0.01590919556108117</v>
      </c>
      <c r="O20" s="404">
        <v>434423</v>
      </c>
      <c r="P20" s="405">
        <v>419351</v>
      </c>
      <c r="Q20" s="406">
        <v>1919</v>
      </c>
      <c r="R20" s="405">
        <v>2419</v>
      </c>
      <c r="S20" s="407">
        <f t="shared" si="11"/>
        <v>858112</v>
      </c>
      <c r="T20" s="408">
        <f t="shared" si="12"/>
        <v>0.021677630629960164</v>
      </c>
      <c r="U20" s="409">
        <v>469451</v>
      </c>
      <c r="V20" s="405">
        <v>455944</v>
      </c>
      <c r="W20" s="406">
        <v>1795</v>
      </c>
      <c r="X20" s="405">
        <v>2027</v>
      </c>
      <c r="Y20" s="407">
        <f t="shared" si="13"/>
        <v>929217</v>
      </c>
      <c r="Z20" s="411">
        <f t="shared" si="14"/>
        <v>-0.07652141534216439</v>
      </c>
    </row>
    <row r="21" spans="1:26" ht="21" customHeight="1">
      <c r="A21" s="402" t="s">
        <v>417</v>
      </c>
      <c r="B21" s="403" t="s">
        <v>418</v>
      </c>
      <c r="C21" s="404">
        <v>42456</v>
      </c>
      <c r="D21" s="405">
        <v>41428</v>
      </c>
      <c r="E21" s="406">
        <v>183</v>
      </c>
      <c r="F21" s="405">
        <v>141</v>
      </c>
      <c r="G21" s="407">
        <f aca="true" t="shared" si="15" ref="G21:G26">SUM(C21:F21)</f>
        <v>84208</v>
      </c>
      <c r="H21" s="408">
        <f aca="true" t="shared" si="16" ref="H21:H26">G21/$G$9</f>
        <v>0.019962780774017662</v>
      </c>
      <c r="I21" s="409">
        <v>39585</v>
      </c>
      <c r="J21" s="405">
        <v>39592</v>
      </c>
      <c r="K21" s="406">
        <v>22</v>
      </c>
      <c r="L21" s="405">
        <v>26</v>
      </c>
      <c r="M21" s="407">
        <f aca="true" t="shared" si="17" ref="M21:M26">SUM(I21:L21)</f>
        <v>79225</v>
      </c>
      <c r="N21" s="410">
        <f aca="true" t="shared" si="18" ref="N21:N26">IF(ISERROR(G21/M21-1),"         /0",(G21/M21-1))</f>
        <v>0.06289681287472382</v>
      </c>
      <c r="O21" s="404">
        <v>398847</v>
      </c>
      <c r="P21" s="405">
        <v>381755</v>
      </c>
      <c r="Q21" s="406">
        <v>1006</v>
      </c>
      <c r="R21" s="405">
        <v>366</v>
      </c>
      <c r="S21" s="407">
        <f aca="true" t="shared" si="19" ref="S21:S26">SUM(O21:R21)</f>
        <v>781974</v>
      </c>
      <c r="T21" s="408">
        <f aca="true" t="shared" si="20" ref="T21:T26">S21/$S$9</f>
        <v>0.01975423200495095</v>
      </c>
      <c r="U21" s="409">
        <v>366524</v>
      </c>
      <c r="V21" s="405">
        <v>353572</v>
      </c>
      <c r="W21" s="406">
        <v>1651</v>
      </c>
      <c r="X21" s="405">
        <v>627</v>
      </c>
      <c r="Y21" s="407">
        <f aca="true" t="shared" si="21" ref="Y21:Y26">SUM(U21:X21)</f>
        <v>722374</v>
      </c>
      <c r="Z21" s="411">
        <f aca="true" t="shared" si="22" ref="Z21:Z26">IF(ISERROR(S21/Y21-1),"         /0",IF(S21/Y21&gt;5,"  *  ",(S21/Y21-1)))</f>
        <v>0.08250573802490124</v>
      </c>
    </row>
    <row r="22" spans="1:26" ht="21" customHeight="1">
      <c r="A22" s="402" t="s">
        <v>419</v>
      </c>
      <c r="B22" s="403" t="s">
        <v>420</v>
      </c>
      <c r="C22" s="404">
        <v>19474</v>
      </c>
      <c r="D22" s="405">
        <v>19178</v>
      </c>
      <c r="E22" s="406">
        <v>34</v>
      </c>
      <c r="F22" s="405">
        <v>51</v>
      </c>
      <c r="G22" s="407">
        <f t="shared" si="15"/>
        <v>38737</v>
      </c>
      <c r="H22" s="408">
        <f t="shared" si="16"/>
        <v>0.009183192082024536</v>
      </c>
      <c r="I22" s="409">
        <v>16641</v>
      </c>
      <c r="J22" s="405">
        <v>16639</v>
      </c>
      <c r="K22" s="406">
        <v>34</v>
      </c>
      <c r="L22" s="405">
        <v>36</v>
      </c>
      <c r="M22" s="407">
        <f t="shared" si="17"/>
        <v>33350</v>
      </c>
      <c r="N22" s="410">
        <f t="shared" si="18"/>
        <v>0.1615292353823088</v>
      </c>
      <c r="O22" s="404">
        <v>170291</v>
      </c>
      <c r="P22" s="405">
        <v>164713</v>
      </c>
      <c r="Q22" s="406">
        <v>1477</v>
      </c>
      <c r="R22" s="405">
        <v>1266</v>
      </c>
      <c r="S22" s="407">
        <f t="shared" si="19"/>
        <v>337747</v>
      </c>
      <c r="T22" s="408">
        <f t="shared" si="20"/>
        <v>0.00853216679451768</v>
      </c>
      <c r="U22" s="409">
        <v>154659</v>
      </c>
      <c r="V22" s="405">
        <v>151571</v>
      </c>
      <c r="W22" s="406">
        <v>1833</v>
      </c>
      <c r="X22" s="405">
        <v>1525</v>
      </c>
      <c r="Y22" s="407">
        <f t="shared" si="21"/>
        <v>309588</v>
      </c>
      <c r="Z22" s="411">
        <f t="shared" si="22"/>
        <v>0.09095636781787397</v>
      </c>
    </row>
    <row r="23" spans="1:26" ht="21" customHeight="1">
      <c r="A23" s="402" t="s">
        <v>421</v>
      </c>
      <c r="B23" s="403" t="s">
        <v>422</v>
      </c>
      <c r="C23" s="404">
        <v>17241</v>
      </c>
      <c r="D23" s="405">
        <v>16375</v>
      </c>
      <c r="E23" s="406">
        <v>1164</v>
      </c>
      <c r="F23" s="405">
        <v>1136</v>
      </c>
      <c r="G23" s="407">
        <f t="shared" si="15"/>
        <v>35916</v>
      </c>
      <c r="H23" s="408">
        <f t="shared" si="16"/>
        <v>0.008514431340010668</v>
      </c>
      <c r="I23" s="409">
        <v>16303</v>
      </c>
      <c r="J23" s="405">
        <v>15266</v>
      </c>
      <c r="K23" s="406">
        <v>1444</v>
      </c>
      <c r="L23" s="405">
        <v>1356</v>
      </c>
      <c r="M23" s="407">
        <f t="shared" si="17"/>
        <v>34369</v>
      </c>
      <c r="N23" s="410">
        <f t="shared" si="18"/>
        <v>0.04501149291512707</v>
      </c>
      <c r="O23" s="404">
        <v>160203</v>
      </c>
      <c r="P23" s="405">
        <v>151583</v>
      </c>
      <c r="Q23" s="406">
        <v>8542</v>
      </c>
      <c r="R23" s="405">
        <v>8867</v>
      </c>
      <c r="S23" s="407">
        <f t="shared" si="19"/>
        <v>329195</v>
      </c>
      <c r="T23" s="408">
        <f t="shared" si="20"/>
        <v>0.008316126117837457</v>
      </c>
      <c r="U23" s="409">
        <v>146682</v>
      </c>
      <c r="V23" s="405">
        <v>137424</v>
      </c>
      <c r="W23" s="406">
        <v>10114</v>
      </c>
      <c r="X23" s="405">
        <v>11403</v>
      </c>
      <c r="Y23" s="407">
        <f t="shared" si="21"/>
        <v>305623</v>
      </c>
      <c r="Z23" s="411">
        <f t="shared" si="22"/>
        <v>0.07712770308517358</v>
      </c>
    </row>
    <row r="24" spans="1:26" ht="21" customHeight="1">
      <c r="A24" s="402" t="s">
        <v>423</v>
      </c>
      <c r="B24" s="403" t="s">
        <v>423</v>
      </c>
      <c r="C24" s="404">
        <v>16409</v>
      </c>
      <c r="D24" s="405">
        <v>15543</v>
      </c>
      <c r="E24" s="406">
        <v>785</v>
      </c>
      <c r="F24" s="405">
        <v>794</v>
      </c>
      <c r="G24" s="407">
        <f t="shared" si="15"/>
        <v>33531</v>
      </c>
      <c r="H24" s="408">
        <f t="shared" si="16"/>
        <v>0.007949030996266223</v>
      </c>
      <c r="I24" s="409">
        <v>21156</v>
      </c>
      <c r="J24" s="405">
        <v>19586</v>
      </c>
      <c r="K24" s="406">
        <v>741</v>
      </c>
      <c r="L24" s="405">
        <v>668</v>
      </c>
      <c r="M24" s="407">
        <f t="shared" si="17"/>
        <v>42151</v>
      </c>
      <c r="N24" s="410">
        <f t="shared" si="18"/>
        <v>-0.20450285876966146</v>
      </c>
      <c r="O24" s="404">
        <v>166166</v>
      </c>
      <c r="P24" s="405">
        <v>158797</v>
      </c>
      <c r="Q24" s="406">
        <v>6116</v>
      </c>
      <c r="R24" s="405">
        <v>6087</v>
      </c>
      <c r="S24" s="407">
        <f t="shared" si="19"/>
        <v>337166</v>
      </c>
      <c r="T24" s="408">
        <f t="shared" si="20"/>
        <v>0.008517489568938726</v>
      </c>
      <c r="U24" s="409">
        <v>180021</v>
      </c>
      <c r="V24" s="405">
        <v>171421</v>
      </c>
      <c r="W24" s="406">
        <v>10064</v>
      </c>
      <c r="X24" s="405">
        <v>9967</v>
      </c>
      <c r="Y24" s="407">
        <f t="shared" si="21"/>
        <v>371473</v>
      </c>
      <c r="Z24" s="411">
        <f t="shared" si="22"/>
        <v>-0.0923539530463856</v>
      </c>
    </row>
    <row r="25" spans="1:26" ht="21" customHeight="1">
      <c r="A25" s="402" t="s">
        <v>424</v>
      </c>
      <c r="B25" s="403" t="s">
        <v>425</v>
      </c>
      <c r="C25" s="404">
        <v>16226</v>
      </c>
      <c r="D25" s="405">
        <v>15892</v>
      </c>
      <c r="E25" s="406">
        <v>11</v>
      </c>
      <c r="F25" s="405">
        <v>11</v>
      </c>
      <c r="G25" s="407">
        <f t="shared" si="15"/>
        <v>32140</v>
      </c>
      <c r="H25" s="408">
        <f t="shared" si="16"/>
        <v>0.007619273395365377</v>
      </c>
      <c r="I25" s="409">
        <v>18115</v>
      </c>
      <c r="J25" s="405">
        <v>17861</v>
      </c>
      <c r="K25" s="406">
        <v>10</v>
      </c>
      <c r="L25" s="405">
        <v>19</v>
      </c>
      <c r="M25" s="407">
        <f t="shared" si="17"/>
        <v>36005</v>
      </c>
      <c r="N25" s="410">
        <f t="shared" si="18"/>
        <v>-0.10734620191640054</v>
      </c>
      <c r="O25" s="404">
        <v>164795</v>
      </c>
      <c r="P25" s="405">
        <v>158541</v>
      </c>
      <c r="Q25" s="406">
        <v>411</v>
      </c>
      <c r="R25" s="405">
        <v>382</v>
      </c>
      <c r="S25" s="407">
        <f t="shared" si="19"/>
        <v>324129</v>
      </c>
      <c r="T25" s="408">
        <f t="shared" si="20"/>
        <v>0.008188148794630954</v>
      </c>
      <c r="U25" s="409">
        <v>179298</v>
      </c>
      <c r="V25" s="405">
        <v>173277</v>
      </c>
      <c r="W25" s="406">
        <v>366</v>
      </c>
      <c r="X25" s="405">
        <v>244</v>
      </c>
      <c r="Y25" s="407">
        <f t="shared" si="21"/>
        <v>353185</v>
      </c>
      <c r="Z25" s="411">
        <f t="shared" si="22"/>
        <v>-0.08226849951158743</v>
      </c>
    </row>
    <row r="26" spans="1:26" ht="21" customHeight="1">
      <c r="A26" s="402" t="s">
        <v>426</v>
      </c>
      <c r="B26" s="403" t="s">
        <v>427</v>
      </c>
      <c r="C26" s="404">
        <v>12906</v>
      </c>
      <c r="D26" s="405">
        <v>12363</v>
      </c>
      <c r="E26" s="406">
        <v>326</v>
      </c>
      <c r="F26" s="405">
        <v>325</v>
      </c>
      <c r="G26" s="407">
        <f t="shared" si="15"/>
        <v>25920</v>
      </c>
      <c r="H26" s="408">
        <f t="shared" si="16"/>
        <v>0.006144728264090559</v>
      </c>
      <c r="I26" s="409">
        <v>14438</v>
      </c>
      <c r="J26" s="405">
        <v>14395</v>
      </c>
      <c r="K26" s="406">
        <v>377</v>
      </c>
      <c r="L26" s="405">
        <v>367</v>
      </c>
      <c r="M26" s="407">
        <f t="shared" si="17"/>
        <v>29577</v>
      </c>
      <c r="N26" s="410">
        <f t="shared" si="18"/>
        <v>-0.12364337153869565</v>
      </c>
      <c r="O26" s="404">
        <v>122978</v>
      </c>
      <c r="P26" s="405">
        <v>120080</v>
      </c>
      <c r="Q26" s="406">
        <v>3488</v>
      </c>
      <c r="R26" s="405">
        <v>3378</v>
      </c>
      <c r="S26" s="407">
        <f t="shared" si="19"/>
        <v>249924</v>
      </c>
      <c r="T26" s="408">
        <f t="shared" si="20"/>
        <v>0.006313581627528999</v>
      </c>
      <c r="U26" s="409">
        <v>126978</v>
      </c>
      <c r="V26" s="405">
        <v>124495</v>
      </c>
      <c r="W26" s="406">
        <v>4739</v>
      </c>
      <c r="X26" s="405">
        <v>4748</v>
      </c>
      <c r="Y26" s="407">
        <f t="shared" si="21"/>
        <v>260960</v>
      </c>
      <c r="Z26" s="411">
        <f t="shared" si="22"/>
        <v>-0.042290006131207813</v>
      </c>
    </row>
    <row r="27" spans="1:26" ht="21" customHeight="1">
      <c r="A27" s="402" t="s">
        <v>428</v>
      </c>
      <c r="B27" s="403" t="s">
        <v>429</v>
      </c>
      <c r="C27" s="404">
        <v>12473</v>
      </c>
      <c r="D27" s="405">
        <v>12461</v>
      </c>
      <c r="E27" s="406">
        <v>41</v>
      </c>
      <c r="F27" s="405">
        <v>41</v>
      </c>
      <c r="G27" s="407">
        <f t="shared" si="6"/>
        <v>25016</v>
      </c>
      <c r="H27" s="408">
        <f>G27/$G$9</f>
        <v>0.005930421383275055</v>
      </c>
      <c r="I27" s="409">
        <v>13187</v>
      </c>
      <c r="J27" s="405">
        <v>13449</v>
      </c>
      <c r="K27" s="406">
        <v>10</v>
      </c>
      <c r="L27" s="405">
        <v>10</v>
      </c>
      <c r="M27" s="407">
        <f>SUM(I27:L27)</f>
        <v>26656</v>
      </c>
      <c r="N27" s="410">
        <f>IF(ISERROR(G27/M27-1),"         /0",(G27/M27-1))</f>
        <v>-0.061524609843937594</v>
      </c>
      <c r="O27" s="404">
        <v>125765</v>
      </c>
      <c r="P27" s="405">
        <v>125185</v>
      </c>
      <c r="Q27" s="406">
        <v>505</v>
      </c>
      <c r="R27" s="405">
        <v>335</v>
      </c>
      <c r="S27" s="407">
        <f>SUM(O27:R27)</f>
        <v>251790</v>
      </c>
      <c r="T27" s="408">
        <f>S27/$S$9</f>
        <v>0.006360720531023537</v>
      </c>
      <c r="U27" s="409">
        <v>123899</v>
      </c>
      <c r="V27" s="405">
        <v>121373</v>
      </c>
      <c r="W27" s="406">
        <v>612</v>
      </c>
      <c r="X27" s="405">
        <v>527</v>
      </c>
      <c r="Y27" s="407">
        <f>SUM(U27:X27)</f>
        <v>246411</v>
      </c>
      <c r="Z27" s="411">
        <f>IF(ISERROR(S27/Y27-1),"         /0",IF(S27/Y27&gt;5,"  *  ",(S27/Y27-1)))</f>
        <v>0.021829382616847415</v>
      </c>
    </row>
    <row r="28" spans="1:26" ht="21" customHeight="1">
      <c r="A28" s="402" t="s">
        <v>430</v>
      </c>
      <c r="B28" s="403" t="s">
        <v>431</v>
      </c>
      <c r="C28" s="404">
        <v>11115</v>
      </c>
      <c r="D28" s="405">
        <v>11410</v>
      </c>
      <c r="E28" s="406">
        <v>1125</v>
      </c>
      <c r="F28" s="405">
        <v>1229</v>
      </c>
      <c r="G28" s="407">
        <f t="shared" si="6"/>
        <v>24879</v>
      </c>
      <c r="H28" s="408">
        <f t="shared" si="8"/>
        <v>0.005897943459965626</v>
      </c>
      <c r="I28" s="409">
        <v>8605</v>
      </c>
      <c r="J28" s="405">
        <v>9071</v>
      </c>
      <c r="K28" s="406">
        <v>718</v>
      </c>
      <c r="L28" s="405">
        <v>722</v>
      </c>
      <c r="M28" s="407">
        <f t="shared" si="9"/>
        <v>19116</v>
      </c>
      <c r="N28" s="410">
        <f t="shared" si="10"/>
        <v>0.301475204017577</v>
      </c>
      <c r="O28" s="404">
        <v>87453</v>
      </c>
      <c r="P28" s="405">
        <v>88082</v>
      </c>
      <c r="Q28" s="406">
        <v>16831</v>
      </c>
      <c r="R28" s="405">
        <v>16341</v>
      </c>
      <c r="S28" s="407">
        <f t="shared" si="11"/>
        <v>208707</v>
      </c>
      <c r="T28" s="408">
        <f t="shared" si="12"/>
        <v>0.005272357519632747</v>
      </c>
      <c r="U28" s="409">
        <v>78951</v>
      </c>
      <c r="V28" s="405">
        <v>80393</v>
      </c>
      <c r="W28" s="406">
        <v>15976</v>
      </c>
      <c r="X28" s="405">
        <v>15590</v>
      </c>
      <c r="Y28" s="407">
        <f t="shared" si="13"/>
        <v>190910</v>
      </c>
      <c r="Z28" s="411">
        <f t="shared" si="14"/>
        <v>0.0932219370383951</v>
      </c>
    </row>
    <row r="29" spans="1:26" ht="21" customHeight="1">
      <c r="A29" s="402" t="s">
        <v>432</v>
      </c>
      <c r="B29" s="403" t="s">
        <v>433</v>
      </c>
      <c r="C29" s="404">
        <v>9449</v>
      </c>
      <c r="D29" s="405">
        <v>9364</v>
      </c>
      <c r="E29" s="406">
        <v>35</v>
      </c>
      <c r="F29" s="405">
        <v>47</v>
      </c>
      <c r="G29" s="407">
        <f t="shared" si="6"/>
        <v>18895</v>
      </c>
      <c r="H29" s="408">
        <f t="shared" si="8"/>
        <v>0.004479345700231139</v>
      </c>
      <c r="I29" s="409">
        <v>9908</v>
      </c>
      <c r="J29" s="405">
        <v>9643</v>
      </c>
      <c r="K29" s="406">
        <v>31</v>
      </c>
      <c r="L29" s="405">
        <v>43</v>
      </c>
      <c r="M29" s="407">
        <f t="shared" si="9"/>
        <v>19625</v>
      </c>
      <c r="N29" s="410">
        <f t="shared" si="10"/>
        <v>-0.03719745222929938</v>
      </c>
      <c r="O29" s="404">
        <v>85903</v>
      </c>
      <c r="P29" s="405">
        <v>85253</v>
      </c>
      <c r="Q29" s="406">
        <v>532</v>
      </c>
      <c r="R29" s="405">
        <v>511</v>
      </c>
      <c r="S29" s="407">
        <f t="shared" si="11"/>
        <v>172199</v>
      </c>
      <c r="T29" s="408">
        <f t="shared" si="12"/>
        <v>0.004350092198743882</v>
      </c>
      <c r="U29" s="409">
        <v>87271</v>
      </c>
      <c r="V29" s="405">
        <v>85816</v>
      </c>
      <c r="W29" s="406">
        <v>442</v>
      </c>
      <c r="X29" s="405">
        <v>487</v>
      </c>
      <c r="Y29" s="407">
        <f t="shared" si="13"/>
        <v>174016</v>
      </c>
      <c r="Z29" s="411">
        <f t="shared" si="14"/>
        <v>-0.01044156859139389</v>
      </c>
    </row>
    <row r="30" spans="1:26" ht="21" customHeight="1">
      <c r="A30" s="402" t="s">
        <v>434</v>
      </c>
      <c r="B30" s="403" t="s">
        <v>435</v>
      </c>
      <c r="C30" s="404">
        <v>8324</v>
      </c>
      <c r="D30" s="405">
        <v>7995</v>
      </c>
      <c r="E30" s="406">
        <v>8</v>
      </c>
      <c r="F30" s="405">
        <v>0</v>
      </c>
      <c r="G30" s="407">
        <f t="shared" si="6"/>
        <v>16327</v>
      </c>
      <c r="H30" s="408">
        <f t="shared" si="8"/>
        <v>0.0038705624370295737</v>
      </c>
      <c r="I30" s="409">
        <v>8011</v>
      </c>
      <c r="J30" s="405">
        <v>7615</v>
      </c>
      <c r="K30" s="406">
        <v>9</v>
      </c>
      <c r="L30" s="405">
        <v>10</v>
      </c>
      <c r="M30" s="407">
        <f t="shared" si="9"/>
        <v>15645</v>
      </c>
      <c r="N30" s="410">
        <f t="shared" si="10"/>
        <v>0.04359220198146363</v>
      </c>
      <c r="O30" s="404">
        <v>96819</v>
      </c>
      <c r="P30" s="405">
        <v>90901</v>
      </c>
      <c r="Q30" s="406">
        <v>43</v>
      </c>
      <c r="R30" s="405">
        <v>71</v>
      </c>
      <c r="S30" s="407">
        <f t="shared" si="11"/>
        <v>187834</v>
      </c>
      <c r="T30" s="408">
        <f t="shared" si="12"/>
        <v>0.004745063665055304</v>
      </c>
      <c r="U30" s="409">
        <v>83906</v>
      </c>
      <c r="V30" s="405">
        <v>79513</v>
      </c>
      <c r="W30" s="406">
        <v>129</v>
      </c>
      <c r="X30" s="405">
        <v>98</v>
      </c>
      <c r="Y30" s="407">
        <f t="shared" si="13"/>
        <v>163646</v>
      </c>
      <c r="Z30" s="411">
        <f t="shared" si="14"/>
        <v>0.14780685137430805</v>
      </c>
    </row>
    <row r="31" spans="1:26" ht="21" customHeight="1">
      <c r="A31" s="402" t="s">
        <v>436</v>
      </c>
      <c r="B31" s="403" t="s">
        <v>437</v>
      </c>
      <c r="C31" s="404">
        <v>4008</v>
      </c>
      <c r="D31" s="405">
        <v>3632</v>
      </c>
      <c r="E31" s="406">
        <v>3673</v>
      </c>
      <c r="F31" s="405">
        <v>3920</v>
      </c>
      <c r="G31" s="407">
        <f t="shared" si="6"/>
        <v>15233</v>
      </c>
      <c r="H31" s="408">
        <f t="shared" si="8"/>
        <v>0.0036112131808214306</v>
      </c>
      <c r="I31" s="409">
        <v>5647</v>
      </c>
      <c r="J31" s="405">
        <v>5073</v>
      </c>
      <c r="K31" s="406">
        <v>4097</v>
      </c>
      <c r="L31" s="405">
        <v>4188</v>
      </c>
      <c r="M31" s="407">
        <f t="shared" si="9"/>
        <v>19005</v>
      </c>
      <c r="N31" s="410">
        <f t="shared" si="10"/>
        <v>-0.1984740857669034</v>
      </c>
      <c r="O31" s="404">
        <v>41045</v>
      </c>
      <c r="P31" s="405">
        <v>37271</v>
      </c>
      <c r="Q31" s="406">
        <v>32782</v>
      </c>
      <c r="R31" s="405">
        <v>33455</v>
      </c>
      <c r="S31" s="407">
        <f t="shared" si="11"/>
        <v>144553</v>
      </c>
      <c r="T31" s="408">
        <f t="shared" si="12"/>
        <v>0.0036516987764448365</v>
      </c>
      <c r="U31" s="409">
        <v>56695</v>
      </c>
      <c r="V31" s="405">
        <v>53701</v>
      </c>
      <c r="W31" s="406">
        <v>37010</v>
      </c>
      <c r="X31" s="405">
        <v>37126</v>
      </c>
      <c r="Y31" s="407">
        <f t="shared" si="13"/>
        <v>184532</v>
      </c>
      <c r="Z31" s="411">
        <f t="shared" si="14"/>
        <v>-0.2166507705980535</v>
      </c>
    </row>
    <row r="32" spans="1:26" ht="21" customHeight="1">
      <c r="A32" s="402" t="s">
        <v>438</v>
      </c>
      <c r="B32" s="403" t="s">
        <v>439</v>
      </c>
      <c r="C32" s="404">
        <v>6637</v>
      </c>
      <c r="D32" s="405">
        <v>6433</v>
      </c>
      <c r="E32" s="406">
        <v>24</v>
      </c>
      <c r="F32" s="405">
        <v>24</v>
      </c>
      <c r="G32" s="407">
        <f t="shared" si="6"/>
        <v>13118</v>
      </c>
      <c r="H32" s="408">
        <f t="shared" si="8"/>
        <v>0.0031098204231612635</v>
      </c>
      <c r="I32" s="409">
        <v>6855</v>
      </c>
      <c r="J32" s="405">
        <v>6717</v>
      </c>
      <c r="K32" s="406">
        <v>11</v>
      </c>
      <c r="L32" s="405">
        <v>20</v>
      </c>
      <c r="M32" s="407">
        <f t="shared" si="9"/>
        <v>13603</v>
      </c>
      <c r="N32" s="410">
        <f t="shared" si="10"/>
        <v>-0.03565389987502754</v>
      </c>
      <c r="O32" s="404">
        <v>66220</v>
      </c>
      <c r="P32" s="405">
        <v>63284</v>
      </c>
      <c r="Q32" s="406">
        <v>276</v>
      </c>
      <c r="R32" s="405">
        <v>294</v>
      </c>
      <c r="S32" s="407">
        <f t="shared" si="11"/>
        <v>130074</v>
      </c>
      <c r="T32" s="408">
        <f t="shared" si="12"/>
        <v>0.003285930189254361</v>
      </c>
      <c r="U32" s="409">
        <v>65004</v>
      </c>
      <c r="V32" s="405">
        <v>63340</v>
      </c>
      <c r="W32" s="406">
        <v>304</v>
      </c>
      <c r="X32" s="405">
        <v>400</v>
      </c>
      <c r="Y32" s="407">
        <f t="shared" si="13"/>
        <v>129048</v>
      </c>
      <c r="Z32" s="411">
        <f t="shared" si="14"/>
        <v>0.007950530035335746</v>
      </c>
    </row>
    <row r="33" spans="1:26" ht="21" customHeight="1">
      <c r="A33" s="402" t="s">
        <v>440</v>
      </c>
      <c r="B33" s="403" t="s">
        <v>441</v>
      </c>
      <c r="C33" s="404">
        <v>6609</v>
      </c>
      <c r="D33" s="405">
        <v>6465</v>
      </c>
      <c r="E33" s="406">
        <v>17</v>
      </c>
      <c r="F33" s="405">
        <v>17</v>
      </c>
      <c r="G33" s="407">
        <f t="shared" si="6"/>
        <v>13108</v>
      </c>
      <c r="H33" s="408">
        <f t="shared" si="8"/>
        <v>0.003107449771824809</v>
      </c>
      <c r="I33" s="409">
        <v>5762</v>
      </c>
      <c r="J33" s="405">
        <v>5745</v>
      </c>
      <c r="K33" s="406">
        <v>12</v>
      </c>
      <c r="L33" s="405">
        <v>12</v>
      </c>
      <c r="M33" s="407">
        <f t="shared" si="9"/>
        <v>11531</v>
      </c>
      <c r="N33" s="410">
        <f t="shared" si="10"/>
        <v>0.1367617726129564</v>
      </c>
      <c r="O33" s="404">
        <v>61009</v>
      </c>
      <c r="P33" s="405">
        <v>59071</v>
      </c>
      <c r="Q33" s="406">
        <v>140</v>
      </c>
      <c r="R33" s="405">
        <v>157</v>
      </c>
      <c r="S33" s="407">
        <f t="shared" si="11"/>
        <v>120377</v>
      </c>
      <c r="T33" s="408">
        <f t="shared" si="12"/>
        <v>0.003040964515520951</v>
      </c>
      <c r="U33" s="409">
        <v>54350</v>
      </c>
      <c r="V33" s="405">
        <v>53366</v>
      </c>
      <c r="W33" s="406">
        <v>102</v>
      </c>
      <c r="X33" s="405">
        <v>93</v>
      </c>
      <c r="Y33" s="407">
        <f t="shared" si="13"/>
        <v>107911</v>
      </c>
      <c r="Z33" s="411">
        <f t="shared" si="14"/>
        <v>0.11552112388913094</v>
      </c>
    </row>
    <row r="34" spans="1:26" ht="21" customHeight="1">
      <c r="A34" s="402" t="s">
        <v>442</v>
      </c>
      <c r="B34" s="403" t="s">
        <v>443</v>
      </c>
      <c r="C34" s="404">
        <v>6150</v>
      </c>
      <c r="D34" s="405">
        <v>6046</v>
      </c>
      <c r="E34" s="406">
        <v>90</v>
      </c>
      <c r="F34" s="405">
        <v>96</v>
      </c>
      <c r="G34" s="407">
        <f t="shared" si="6"/>
        <v>12382</v>
      </c>
      <c r="H34" s="408">
        <f>G34/$G$9</f>
        <v>0.0029353404847981984</v>
      </c>
      <c r="I34" s="409">
        <v>7646</v>
      </c>
      <c r="J34" s="405">
        <v>7495</v>
      </c>
      <c r="K34" s="406">
        <v>193</v>
      </c>
      <c r="L34" s="405">
        <v>196</v>
      </c>
      <c r="M34" s="407">
        <f>SUM(I34:L34)</f>
        <v>15530</v>
      </c>
      <c r="N34" s="410">
        <f>IF(ISERROR(G34/M34-1),"         /0",(G34/M34-1))</f>
        <v>-0.2027044430135222</v>
      </c>
      <c r="O34" s="404">
        <v>64823</v>
      </c>
      <c r="P34" s="405">
        <v>62918</v>
      </c>
      <c r="Q34" s="406">
        <v>1036</v>
      </c>
      <c r="R34" s="405">
        <v>1054</v>
      </c>
      <c r="S34" s="407">
        <f>SUM(O34:R34)</f>
        <v>129831</v>
      </c>
      <c r="T34" s="408">
        <f>S34/$S$9</f>
        <v>0.003279791521757484</v>
      </c>
      <c r="U34" s="409">
        <v>71276</v>
      </c>
      <c r="V34" s="405">
        <v>71734</v>
      </c>
      <c r="W34" s="406">
        <v>3145</v>
      </c>
      <c r="X34" s="405">
        <v>3107</v>
      </c>
      <c r="Y34" s="407">
        <f>SUM(U34:X34)</f>
        <v>149262</v>
      </c>
      <c r="Z34" s="411">
        <f>IF(ISERROR(S34/Y34-1),"         /0",IF(S34/Y34&gt;5,"  *  ",(S34/Y34-1)))</f>
        <v>-0.1301804880009647</v>
      </c>
    </row>
    <row r="35" spans="1:26" ht="21" customHeight="1">
      <c r="A35" s="402" t="s">
        <v>444</v>
      </c>
      <c r="B35" s="403" t="s">
        <v>445</v>
      </c>
      <c r="C35" s="404">
        <v>5733</v>
      </c>
      <c r="D35" s="405">
        <v>5588</v>
      </c>
      <c r="E35" s="406">
        <v>425</v>
      </c>
      <c r="F35" s="405">
        <v>398</v>
      </c>
      <c r="G35" s="407">
        <f t="shared" si="6"/>
        <v>12144</v>
      </c>
      <c r="H35" s="408">
        <f>G35/$G$9</f>
        <v>0.002878918982990577</v>
      </c>
      <c r="I35" s="409">
        <v>5618</v>
      </c>
      <c r="J35" s="405">
        <v>5426</v>
      </c>
      <c r="K35" s="406">
        <v>265</v>
      </c>
      <c r="L35" s="405">
        <v>248</v>
      </c>
      <c r="M35" s="407">
        <f>SUM(I35:L35)</f>
        <v>11557</v>
      </c>
      <c r="N35" s="410">
        <f>IF(ISERROR(G35/M35-1),"         /0",(G35/M35-1))</f>
        <v>0.0507917279570822</v>
      </c>
      <c r="O35" s="404">
        <v>56600</v>
      </c>
      <c r="P35" s="405">
        <v>54383</v>
      </c>
      <c r="Q35" s="406">
        <v>2913</v>
      </c>
      <c r="R35" s="405">
        <v>2906</v>
      </c>
      <c r="S35" s="407">
        <f>SUM(O35:R35)</f>
        <v>116802</v>
      </c>
      <c r="T35" s="408">
        <f>S35/$S$9</f>
        <v>0.002950652843498992</v>
      </c>
      <c r="U35" s="409">
        <v>47580</v>
      </c>
      <c r="V35" s="405">
        <v>45478</v>
      </c>
      <c r="W35" s="406">
        <v>2641</v>
      </c>
      <c r="X35" s="405">
        <v>2633</v>
      </c>
      <c r="Y35" s="407">
        <f>SUM(U35:X35)</f>
        <v>98332</v>
      </c>
      <c r="Z35" s="411">
        <f>IF(ISERROR(S35/Y35-1),"         /0",IF(S35/Y35&gt;5,"  *  ",(S35/Y35-1)))</f>
        <v>0.18783305536346262</v>
      </c>
    </row>
    <row r="36" spans="1:26" ht="21" customHeight="1">
      <c r="A36" s="402" t="s">
        <v>446</v>
      </c>
      <c r="B36" s="403" t="s">
        <v>447</v>
      </c>
      <c r="C36" s="404">
        <v>5045</v>
      </c>
      <c r="D36" s="405">
        <v>5010</v>
      </c>
      <c r="E36" s="406">
        <v>226</v>
      </c>
      <c r="F36" s="405">
        <v>235</v>
      </c>
      <c r="G36" s="407">
        <f t="shared" si="6"/>
        <v>10516</v>
      </c>
      <c r="H36" s="408">
        <f>G36/$G$9</f>
        <v>0.002492976945415753</v>
      </c>
      <c r="I36" s="409">
        <v>5885</v>
      </c>
      <c r="J36" s="405">
        <v>5727</v>
      </c>
      <c r="K36" s="406">
        <v>172</v>
      </c>
      <c r="L36" s="405">
        <v>160</v>
      </c>
      <c r="M36" s="407">
        <f>SUM(I36:L36)</f>
        <v>11944</v>
      </c>
      <c r="N36" s="410">
        <f>IF(ISERROR(G36/M36-1),"         /0",(G36/M36-1))</f>
        <v>-0.11955793703951778</v>
      </c>
      <c r="O36" s="404">
        <v>46393</v>
      </c>
      <c r="P36" s="405">
        <v>46406</v>
      </c>
      <c r="Q36" s="406">
        <v>2013</v>
      </c>
      <c r="R36" s="405">
        <v>2090</v>
      </c>
      <c r="S36" s="407">
        <f>SUM(O36:R36)</f>
        <v>96902</v>
      </c>
      <c r="T36" s="408">
        <f>S36/$S$9</f>
        <v>0.0024479389209152184</v>
      </c>
      <c r="U36" s="409">
        <v>57820</v>
      </c>
      <c r="V36" s="405">
        <v>56774</v>
      </c>
      <c r="W36" s="406">
        <v>1027</v>
      </c>
      <c r="X36" s="405">
        <v>1185</v>
      </c>
      <c r="Y36" s="407">
        <f>SUM(U36:X36)</f>
        <v>116806</v>
      </c>
      <c r="Z36" s="411">
        <f>IF(ISERROR(S36/Y36-1),"         /0",IF(S36/Y36&gt;5,"  *  ",(S36/Y36-1)))</f>
        <v>-0.17040220536616268</v>
      </c>
    </row>
    <row r="37" spans="1:26" ht="21" customHeight="1">
      <c r="A37" s="402" t="s">
        <v>448</v>
      </c>
      <c r="B37" s="403" t="s">
        <v>449</v>
      </c>
      <c r="C37" s="404">
        <v>4941</v>
      </c>
      <c r="D37" s="405">
        <v>4826</v>
      </c>
      <c r="E37" s="406">
        <v>34</v>
      </c>
      <c r="F37" s="405">
        <v>38</v>
      </c>
      <c r="G37" s="407">
        <f t="shared" si="6"/>
        <v>9839</v>
      </c>
      <c r="H37" s="408">
        <f>G37/$G$9</f>
        <v>0.0023324838499377706</v>
      </c>
      <c r="I37" s="409">
        <v>4595</v>
      </c>
      <c r="J37" s="405">
        <v>4830</v>
      </c>
      <c r="K37" s="406">
        <v>33</v>
      </c>
      <c r="L37" s="405">
        <v>32</v>
      </c>
      <c r="M37" s="407">
        <f>SUM(I37:L37)</f>
        <v>9490</v>
      </c>
      <c r="N37" s="410">
        <f>IF(ISERROR(G37/M37-1),"         /0",(G37/M37-1))</f>
        <v>0.03677555321390935</v>
      </c>
      <c r="O37" s="404">
        <v>50122</v>
      </c>
      <c r="P37" s="405">
        <v>48223</v>
      </c>
      <c r="Q37" s="406">
        <v>1119</v>
      </c>
      <c r="R37" s="405">
        <v>873</v>
      </c>
      <c r="S37" s="407">
        <f>SUM(O37:R37)</f>
        <v>100337</v>
      </c>
      <c r="T37" s="408">
        <f>S37/$S$9</f>
        <v>0.002534713912074779</v>
      </c>
      <c r="U37" s="409">
        <v>47904</v>
      </c>
      <c r="V37" s="405">
        <v>45692</v>
      </c>
      <c r="W37" s="406">
        <v>428</v>
      </c>
      <c r="X37" s="405">
        <v>430</v>
      </c>
      <c r="Y37" s="407">
        <f>SUM(U37:X37)</f>
        <v>94454</v>
      </c>
      <c r="Z37" s="411">
        <f>IF(ISERROR(S37/Y37-1),"         /0",IF(S37/Y37&gt;5,"  *  ",(S37/Y37-1)))</f>
        <v>0.062284286531009814</v>
      </c>
    </row>
    <row r="38" spans="1:26" ht="21" customHeight="1">
      <c r="A38" s="402" t="s">
        <v>450</v>
      </c>
      <c r="B38" s="403" t="s">
        <v>451</v>
      </c>
      <c r="C38" s="404">
        <v>4172</v>
      </c>
      <c r="D38" s="405">
        <v>4021</v>
      </c>
      <c r="E38" s="406">
        <v>97</v>
      </c>
      <c r="F38" s="405">
        <v>99</v>
      </c>
      <c r="G38" s="407">
        <f t="shared" si="6"/>
        <v>8389</v>
      </c>
      <c r="H38" s="408">
        <f>G38/$G$9</f>
        <v>0.0019887394061518402</v>
      </c>
      <c r="I38" s="409">
        <v>3629</v>
      </c>
      <c r="J38" s="405">
        <v>3517</v>
      </c>
      <c r="K38" s="406">
        <v>71</v>
      </c>
      <c r="L38" s="405">
        <v>67</v>
      </c>
      <c r="M38" s="407">
        <f>SUM(I38:L38)</f>
        <v>7284</v>
      </c>
      <c r="N38" s="410">
        <f>IF(ISERROR(G38/M38-1),"         /0",(G38/M38-1))</f>
        <v>0.1517023613399231</v>
      </c>
      <c r="O38" s="404">
        <v>35977</v>
      </c>
      <c r="P38" s="405">
        <v>35858</v>
      </c>
      <c r="Q38" s="406">
        <v>690</v>
      </c>
      <c r="R38" s="405">
        <v>758</v>
      </c>
      <c r="S38" s="407">
        <f>SUM(O38:R38)</f>
        <v>73283</v>
      </c>
      <c r="T38" s="408">
        <f>S38/$S$9</f>
        <v>0.0018512755974224467</v>
      </c>
      <c r="U38" s="409">
        <v>36591</v>
      </c>
      <c r="V38" s="405">
        <v>35206</v>
      </c>
      <c r="W38" s="406">
        <v>563</v>
      </c>
      <c r="X38" s="405">
        <v>958</v>
      </c>
      <c r="Y38" s="407">
        <f>SUM(U38:X38)</f>
        <v>73318</v>
      </c>
      <c r="Z38" s="411">
        <f>IF(ISERROR(S38/Y38-1),"         /0",IF(S38/Y38&gt;5,"  *  ",(S38/Y38-1)))</f>
        <v>-0.00047737254153146225</v>
      </c>
    </row>
    <row r="39" spans="1:26" ht="21" customHeight="1">
      <c r="A39" s="402" t="s">
        <v>452</v>
      </c>
      <c r="B39" s="403" t="s">
        <v>453</v>
      </c>
      <c r="C39" s="404">
        <v>1060</v>
      </c>
      <c r="D39" s="405">
        <v>1151</v>
      </c>
      <c r="E39" s="406">
        <v>2617</v>
      </c>
      <c r="F39" s="405">
        <v>2675</v>
      </c>
      <c r="G39" s="407">
        <f t="shared" si="6"/>
        <v>7503</v>
      </c>
      <c r="H39" s="408">
        <f aca="true" t="shared" si="23" ref="H39:H51">G39/$G$9</f>
        <v>0.0017786996977419546</v>
      </c>
      <c r="I39" s="409">
        <v>1227</v>
      </c>
      <c r="J39" s="405">
        <v>1277</v>
      </c>
      <c r="K39" s="406">
        <v>889</v>
      </c>
      <c r="L39" s="405">
        <v>990</v>
      </c>
      <c r="M39" s="407">
        <f aca="true" t="shared" si="24" ref="M39:M51">SUM(I39:L39)</f>
        <v>4383</v>
      </c>
      <c r="N39" s="410">
        <f aca="true" t="shared" si="25" ref="N39:N51">IF(ISERROR(G39/M39-1),"         /0",(G39/M39-1))</f>
        <v>0.7118412046543463</v>
      </c>
      <c r="O39" s="404">
        <v>11791</v>
      </c>
      <c r="P39" s="405">
        <v>12058</v>
      </c>
      <c r="Q39" s="406">
        <v>15087</v>
      </c>
      <c r="R39" s="405">
        <v>15495</v>
      </c>
      <c r="S39" s="407">
        <f aca="true" t="shared" si="26" ref="S39:S51">SUM(O39:R39)</f>
        <v>54431</v>
      </c>
      <c r="T39" s="408">
        <f aca="true" t="shared" si="27" ref="T39:T51">S39/$S$9</f>
        <v>0.001375036257294341</v>
      </c>
      <c r="U39" s="409">
        <v>12291</v>
      </c>
      <c r="V39" s="405">
        <v>12620</v>
      </c>
      <c r="W39" s="406">
        <v>10579</v>
      </c>
      <c r="X39" s="405">
        <v>11208</v>
      </c>
      <c r="Y39" s="407">
        <f aca="true" t="shared" si="28" ref="Y39:Y51">SUM(U39:X39)</f>
        <v>46698</v>
      </c>
      <c r="Z39" s="411">
        <f aca="true" t="shared" si="29" ref="Z39:Z51">IF(ISERROR(S39/Y39-1),"         /0",IF(S39/Y39&gt;5,"  *  ",(S39/Y39-1)))</f>
        <v>0.16559595700029983</v>
      </c>
    </row>
    <row r="40" spans="1:26" ht="21" customHeight="1">
      <c r="A40" s="402" t="s">
        <v>454</v>
      </c>
      <c r="B40" s="403" t="s">
        <v>455</v>
      </c>
      <c r="C40" s="404">
        <v>3576</v>
      </c>
      <c r="D40" s="405">
        <v>3628</v>
      </c>
      <c r="E40" s="406">
        <v>25</v>
      </c>
      <c r="F40" s="405">
        <v>26</v>
      </c>
      <c r="G40" s="407">
        <f t="shared" si="6"/>
        <v>7255</v>
      </c>
      <c r="H40" s="408">
        <f t="shared" si="23"/>
        <v>0.0017199075445978782</v>
      </c>
      <c r="I40" s="409">
        <v>2245</v>
      </c>
      <c r="J40" s="405">
        <v>2374</v>
      </c>
      <c r="K40" s="406">
        <v>69</v>
      </c>
      <c r="L40" s="405">
        <v>65</v>
      </c>
      <c r="M40" s="407">
        <f t="shared" si="24"/>
        <v>4753</v>
      </c>
      <c r="N40" s="410">
        <f t="shared" si="25"/>
        <v>0.5264043761834631</v>
      </c>
      <c r="O40" s="404">
        <v>28759</v>
      </c>
      <c r="P40" s="405">
        <v>27695</v>
      </c>
      <c r="Q40" s="406">
        <v>221</v>
      </c>
      <c r="R40" s="405">
        <v>253</v>
      </c>
      <c r="S40" s="407">
        <f t="shared" si="26"/>
        <v>56928</v>
      </c>
      <c r="T40" s="408">
        <f t="shared" si="27"/>
        <v>0.0014381154866758327</v>
      </c>
      <c r="U40" s="409">
        <v>22222</v>
      </c>
      <c r="V40" s="405">
        <v>21870</v>
      </c>
      <c r="W40" s="406">
        <v>691</v>
      </c>
      <c r="X40" s="405">
        <v>650</v>
      </c>
      <c r="Y40" s="407">
        <f t="shared" si="28"/>
        <v>45433</v>
      </c>
      <c r="Z40" s="411">
        <f t="shared" si="29"/>
        <v>0.25300992670525835</v>
      </c>
    </row>
    <row r="41" spans="1:26" ht="21" customHeight="1">
      <c r="A41" s="402" t="s">
        <v>456</v>
      </c>
      <c r="B41" s="403" t="s">
        <v>457</v>
      </c>
      <c r="C41" s="404">
        <v>501</v>
      </c>
      <c r="D41" s="405">
        <v>506</v>
      </c>
      <c r="E41" s="406">
        <v>2738</v>
      </c>
      <c r="F41" s="405">
        <v>2627</v>
      </c>
      <c r="G41" s="407">
        <f t="shared" si="6"/>
        <v>6372</v>
      </c>
      <c r="H41" s="408">
        <f t="shared" si="23"/>
        <v>0.0015105790315889291</v>
      </c>
      <c r="I41" s="409">
        <v>403</v>
      </c>
      <c r="J41" s="405">
        <v>467</v>
      </c>
      <c r="K41" s="406">
        <v>2458</v>
      </c>
      <c r="L41" s="405">
        <v>2479</v>
      </c>
      <c r="M41" s="407">
        <f t="shared" si="24"/>
        <v>5807</v>
      </c>
      <c r="N41" s="410">
        <f t="shared" si="25"/>
        <v>0.09729636645427941</v>
      </c>
      <c r="O41" s="404">
        <v>2106</v>
      </c>
      <c r="P41" s="405">
        <v>2137</v>
      </c>
      <c r="Q41" s="406">
        <v>15175</v>
      </c>
      <c r="R41" s="405">
        <v>14942</v>
      </c>
      <c r="S41" s="407">
        <f t="shared" si="26"/>
        <v>34360</v>
      </c>
      <c r="T41" s="408">
        <f t="shared" si="27"/>
        <v>0.0008680025316572093</v>
      </c>
      <c r="U41" s="409">
        <v>1719</v>
      </c>
      <c r="V41" s="405">
        <v>1810</v>
      </c>
      <c r="W41" s="406">
        <v>13042</v>
      </c>
      <c r="X41" s="405">
        <v>13186</v>
      </c>
      <c r="Y41" s="407">
        <f t="shared" si="28"/>
        <v>29757</v>
      </c>
      <c r="Z41" s="411">
        <f t="shared" si="29"/>
        <v>0.1546862923009713</v>
      </c>
    </row>
    <row r="42" spans="1:26" ht="21" customHeight="1">
      <c r="A42" s="402" t="s">
        <v>458</v>
      </c>
      <c r="B42" s="403" t="s">
        <v>459</v>
      </c>
      <c r="C42" s="404">
        <v>1547</v>
      </c>
      <c r="D42" s="405">
        <v>1571</v>
      </c>
      <c r="E42" s="406">
        <v>1064</v>
      </c>
      <c r="F42" s="405">
        <v>919</v>
      </c>
      <c r="G42" s="407">
        <f t="shared" si="6"/>
        <v>5101</v>
      </c>
      <c r="H42" s="408">
        <f t="shared" si="23"/>
        <v>0.0012092692467255378</v>
      </c>
      <c r="I42" s="409">
        <v>787</v>
      </c>
      <c r="J42" s="405">
        <v>730</v>
      </c>
      <c r="K42" s="406">
        <v>1655</v>
      </c>
      <c r="L42" s="405">
        <v>1778</v>
      </c>
      <c r="M42" s="407">
        <f t="shared" si="24"/>
        <v>4950</v>
      </c>
      <c r="N42" s="410">
        <f t="shared" si="25"/>
        <v>0.03050505050505059</v>
      </c>
      <c r="O42" s="404">
        <v>11395</v>
      </c>
      <c r="P42" s="405">
        <v>11575</v>
      </c>
      <c r="Q42" s="406">
        <v>11632</v>
      </c>
      <c r="R42" s="405">
        <v>10771</v>
      </c>
      <c r="S42" s="407">
        <f t="shared" si="26"/>
        <v>45373</v>
      </c>
      <c r="T42" s="408">
        <f t="shared" si="27"/>
        <v>0.001146213005497164</v>
      </c>
      <c r="U42" s="409">
        <v>4984</v>
      </c>
      <c r="V42" s="405">
        <v>4762</v>
      </c>
      <c r="W42" s="406">
        <v>12716</v>
      </c>
      <c r="X42" s="405">
        <v>12375</v>
      </c>
      <c r="Y42" s="407">
        <f t="shared" si="28"/>
        <v>34837</v>
      </c>
      <c r="Z42" s="411">
        <f t="shared" si="29"/>
        <v>0.3024370640411058</v>
      </c>
    </row>
    <row r="43" spans="1:26" ht="21" customHeight="1">
      <c r="A43" s="402" t="s">
        <v>460</v>
      </c>
      <c r="B43" s="403" t="s">
        <v>461</v>
      </c>
      <c r="C43" s="404">
        <v>2050</v>
      </c>
      <c r="D43" s="405">
        <v>1959</v>
      </c>
      <c r="E43" s="406">
        <v>237</v>
      </c>
      <c r="F43" s="405">
        <v>232</v>
      </c>
      <c r="G43" s="407">
        <f t="shared" si="6"/>
        <v>4478</v>
      </c>
      <c r="H43" s="408">
        <f t="shared" si="23"/>
        <v>0.0010615776684644105</v>
      </c>
      <c r="I43" s="409">
        <v>1895</v>
      </c>
      <c r="J43" s="405">
        <v>1928</v>
      </c>
      <c r="K43" s="406">
        <v>266</v>
      </c>
      <c r="L43" s="405">
        <v>239</v>
      </c>
      <c r="M43" s="407">
        <f t="shared" si="24"/>
        <v>4328</v>
      </c>
      <c r="N43" s="410">
        <f t="shared" si="25"/>
        <v>0.03465804066543443</v>
      </c>
      <c r="O43" s="404">
        <v>20300</v>
      </c>
      <c r="P43" s="405">
        <v>19638</v>
      </c>
      <c r="Q43" s="406">
        <v>2432</v>
      </c>
      <c r="R43" s="405">
        <v>2311</v>
      </c>
      <c r="S43" s="407">
        <f t="shared" si="26"/>
        <v>44681</v>
      </c>
      <c r="T43" s="408">
        <f t="shared" si="27"/>
        <v>0.001128731697234452</v>
      </c>
      <c r="U43" s="409">
        <v>20012</v>
      </c>
      <c r="V43" s="405">
        <v>20115</v>
      </c>
      <c r="W43" s="406">
        <v>3051</v>
      </c>
      <c r="X43" s="405">
        <v>2509</v>
      </c>
      <c r="Y43" s="407">
        <f t="shared" si="28"/>
        <v>45687</v>
      </c>
      <c r="Z43" s="411">
        <f t="shared" si="29"/>
        <v>-0.022019392825092465</v>
      </c>
    </row>
    <row r="44" spans="1:26" ht="21" customHeight="1">
      <c r="A44" s="402" t="s">
        <v>462</v>
      </c>
      <c r="B44" s="403" t="s">
        <v>463</v>
      </c>
      <c r="C44" s="404">
        <v>2249</v>
      </c>
      <c r="D44" s="405">
        <v>1999</v>
      </c>
      <c r="E44" s="406">
        <v>0</v>
      </c>
      <c r="F44" s="405">
        <v>0</v>
      </c>
      <c r="G44" s="407">
        <f t="shared" si="6"/>
        <v>4248</v>
      </c>
      <c r="H44" s="408">
        <f t="shared" si="23"/>
        <v>0.0010070526877259526</v>
      </c>
      <c r="I44" s="409">
        <v>3298</v>
      </c>
      <c r="J44" s="405">
        <v>3119</v>
      </c>
      <c r="K44" s="406"/>
      <c r="L44" s="405"/>
      <c r="M44" s="407">
        <f t="shared" si="24"/>
        <v>6417</v>
      </c>
      <c r="N44" s="410">
        <f t="shared" si="25"/>
        <v>-0.3380084151472651</v>
      </c>
      <c r="O44" s="404">
        <v>23925</v>
      </c>
      <c r="P44" s="405">
        <v>21933</v>
      </c>
      <c r="Q44" s="406">
        <v>9</v>
      </c>
      <c r="R44" s="405">
        <v>9</v>
      </c>
      <c r="S44" s="407">
        <f t="shared" si="26"/>
        <v>45876</v>
      </c>
      <c r="T44" s="408">
        <f t="shared" si="27"/>
        <v>0.0011589197945956384</v>
      </c>
      <c r="U44" s="409">
        <v>28519</v>
      </c>
      <c r="V44" s="405">
        <v>28444</v>
      </c>
      <c r="W44" s="406"/>
      <c r="X44" s="405"/>
      <c r="Y44" s="407">
        <f t="shared" si="28"/>
        <v>56963</v>
      </c>
      <c r="Z44" s="411">
        <f t="shared" si="29"/>
        <v>-0.19463511402138234</v>
      </c>
    </row>
    <row r="45" spans="1:26" ht="21" customHeight="1">
      <c r="A45" s="402" t="s">
        <v>464</v>
      </c>
      <c r="B45" s="403" t="s">
        <v>464</v>
      </c>
      <c r="C45" s="404">
        <v>1022</v>
      </c>
      <c r="D45" s="405">
        <v>1111</v>
      </c>
      <c r="E45" s="406">
        <v>1012</v>
      </c>
      <c r="F45" s="405">
        <v>1054</v>
      </c>
      <c r="G45" s="407">
        <f t="shared" si="6"/>
        <v>4199</v>
      </c>
      <c r="H45" s="408">
        <f t="shared" si="23"/>
        <v>0.0009954364961773246</v>
      </c>
      <c r="I45" s="409">
        <v>724</v>
      </c>
      <c r="J45" s="405">
        <v>810</v>
      </c>
      <c r="K45" s="406">
        <v>879</v>
      </c>
      <c r="L45" s="405">
        <v>792</v>
      </c>
      <c r="M45" s="407">
        <f t="shared" si="24"/>
        <v>3205</v>
      </c>
      <c r="N45" s="410">
        <f t="shared" si="25"/>
        <v>0.3101404056162247</v>
      </c>
      <c r="O45" s="404">
        <v>7906</v>
      </c>
      <c r="P45" s="405">
        <v>8948</v>
      </c>
      <c r="Q45" s="406">
        <v>6850</v>
      </c>
      <c r="R45" s="405">
        <v>6657</v>
      </c>
      <c r="S45" s="407">
        <f t="shared" si="26"/>
        <v>30361</v>
      </c>
      <c r="T45" s="408">
        <f t="shared" si="27"/>
        <v>0.0007669797690234148</v>
      </c>
      <c r="U45" s="409">
        <v>7692</v>
      </c>
      <c r="V45" s="405">
        <v>8724</v>
      </c>
      <c r="W45" s="406">
        <v>5879</v>
      </c>
      <c r="X45" s="405">
        <v>5030</v>
      </c>
      <c r="Y45" s="407">
        <f t="shared" si="28"/>
        <v>27325</v>
      </c>
      <c r="Z45" s="411">
        <f t="shared" si="29"/>
        <v>0.11110704483074119</v>
      </c>
    </row>
    <row r="46" spans="1:26" ht="21" customHeight="1">
      <c r="A46" s="402" t="s">
        <v>465</v>
      </c>
      <c r="B46" s="403" t="s">
        <v>466</v>
      </c>
      <c r="C46" s="404">
        <v>0</v>
      </c>
      <c r="D46" s="405">
        <v>0</v>
      </c>
      <c r="E46" s="406">
        <v>2026</v>
      </c>
      <c r="F46" s="405">
        <v>2129</v>
      </c>
      <c r="G46" s="407">
        <f t="shared" si="6"/>
        <v>4155</v>
      </c>
      <c r="H46" s="408">
        <f t="shared" si="23"/>
        <v>0.000985005630296924</v>
      </c>
      <c r="I46" s="409"/>
      <c r="J46" s="405"/>
      <c r="K46" s="406">
        <v>2737</v>
      </c>
      <c r="L46" s="405">
        <v>2695</v>
      </c>
      <c r="M46" s="407">
        <f t="shared" si="24"/>
        <v>5432</v>
      </c>
      <c r="N46" s="410">
        <f t="shared" si="25"/>
        <v>-0.23508836524300447</v>
      </c>
      <c r="O46" s="404"/>
      <c r="P46" s="405"/>
      <c r="Q46" s="406">
        <v>18343</v>
      </c>
      <c r="R46" s="405">
        <v>18718</v>
      </c>
      <c r="S46" s="407">
        <f t="shared" si="26"/>
        <v>37061</v>
      </c>
      <c r="T46" s="408">
        <f t="shared" si="27"/>
        <v>0.0009362352102953386</v>
      </c>
      <c r="U46" s="409"/>
      <c r="V46" s="405"/>
      <c r="W46" s="406">
        <v>33944</v>
      </c>
      <c r="X46" s="405">
        <v>34034</v>
      </c>
      <c r="Y46" s="407">
        <f t="shared" si="28"/>
        <v>67978</v>
      </c>
      <c r="Z46" s="411">
        <f t="shared" si="29"/>
        <v>-0.45480890876460034</v>
      </c>
    </row>
    <row r="47" spans="1:26" ht="21" customHeight="1">
      <c r="A47" s="402" t="s">
        <v>467</v>
      </c>
      <c r="B47" s="403" t="s">
        <v>468</v>
      </c>
      <c r="C47" s="404">
        <v>1473</v>
      </c>
      <c r="D47" s="405">
        <v>1566</v>
      </c>
      <c r="E47" s="406">
        <v>439</v>
      </c>
      <c r="F47" s="405">
        <v>365</v>
      </c>
      <c r="G47" s="407">
        <f t="shared" si="6"/>
        <v>3843</v>
      </c>
      <c r="H47" s="408">
        <f t="shared" si="23"/>
        <v>0.0009110413085995378</v>
      </c>
      <c r="I47" s="409">
        <v>1166</v>
      </c>
      <c r="J47" s="405">
        <v>1448</v>
      </c>
      <c r="K47" s="406">
        <v>144</v>
      </c>
      <c r="L47" s="405">
        <v>139</v>
      </c>
      <c r="M47" s="407">
        <f t="shared" si="24"/>
        <v>2897</v>
      </c>
      <c r="N47" s="410">
        <f t="shared" si="25"/>
        <v>0.32654470141525715</v>
      </c>
      <c r="O47" s="404">
        <v>12517</v>
      </c>
      <c r="P47" s="405">
        <v>13870</v>
      </c>
      <c r="Q47" s="406">
        <v>2650</v>
      </c>
      <c r="R47" s="405">
        <v>2543</v>
      </c>
      <c r="S47" s="407">
        <f t="shared" si="26"/>
        <v>31580</v>
      </c>
      <c r="T47" s="408">
        <f t="shared" si="27"/>
        <v>0.0007977741545324409</v>
      </c>
      <c r="U47" s="409">
        <v>11657</v>
      </c>
      <c r="V47" s="405">
        <v>12344</v>
      </c>
      <c r="W47" s="406">
        <v>695</v>
      </c>
      <c r="X47" s="405">
        <v>707</v>
      </c>
      <c r="Y47" s="407">
        <f t="shared" si="28"/>
        <v>25403</v>
      </c>
      <c r="Z47" s="411">
        <f t="shared" si="29"/>
        <v>0.243160256662599</v>
      </c>
    </row>
    <row r="48" spans="1:26" ht="21" customHeight="1">
      <c r="A48" s="402" t="s">
        <v>469</v>
      </c>
      <c r="B48" s="403" t="s">
        <v>470</v>
      </c>
      <c r="C48" s="404">
        <v>1910</v>
      </c>
      <c r="D48" s="405">
        <v>1875</v>
      </c>
      <c r="E48" s="406">
        <v>22</v>
      </c>
      <c r="F48" s="405">
        <v>35</v>
      </c>
      <c r="G48" s="407">
        <f t="shared" si="6"/>
        <v>3842</v>
      </c>
      <c r="H48" s="408">
        <f t="shared" si="23"/>
        <v>0.0009108042434658923</v>
      </c>
      <c r="I48" s="409">
        <v>1952</v>
      </c>
      <c r="J48" s="405">
        <v>1881</v>
      </c>
      <c r="K48" s="406">
        <v>25</v>
      </c>
      <c r="L48" s="405">
        <v>24</v>
      </c>
      <c r="M48" s="407">
        <f t="shared" si="24"/>
        <v>3882</v>
      </c>
      <c r="N48" s="410">
        <f t="shared" si="25"/>
        <v>-0.010303967027305516</v>
      </c>
      <c r="O48" s="404">
        <v>16432</v>
      </c>
      <c r="P48" s="405">
        <v>16225</v>
      </c>
      <c r="Q48" s="406">
        <v>469</v>
      </c>
      <c r="R48" s="405">
        <v>583</v>
      </c>
      <c r="S48" s="407">
        <f t="shared" si="26"/>
        <v>33709</v>
      </c>
      <c r="T48" s="408">
        <f t="shared" si="27"/>
        <v>0.0008515569656470567</v>
      </c>
      <c r="U48" s="409">
        <v>16227</v>
      </c>
      <c r="V48" s="405">
        <v>15903</v>
      </c>
      <c r="W48" s="406">
        <v>156</v>
      </c>
      <c r="X48" s="405">
        <v>137</v>
      </c>
      <c r="Y48" s="407">
        <f t="shared" si="28"/>
        <v>32423</v>
      </c>
      <c r="Z48" s="411">
        <f t="shared" si="29"/>
        <v>0.039663202047928836</v>
      </c>
    </row>
    <row r="49" spans="1:26" ht="21" customHeight="1">
      <c r="A49" s="402" t="s">
        <v>471</v>
      </c>
      <c r="B49" s="403" t="s">
        <v>472</v>
      </c>
      <c r="C49" s="404">
        <v>1415</v>
      </c>
      <c r="D49" s="405">
        <v>1369</v>
      </c>
      <c r="E49" s="406">
        <v>251</v>
      </c>
      <c r="F49" s="405">
        <v>400</v>
      </c>
      <c r="G49" s="407">
        <f t="shared" si="6"/>
        <v>3435</v>
      </c>
      <c r="H49" s="408">
        <f t="shared" si="23"/>
        <v>0.0008143187340721864</v>
      </c>
      <c r="I49" s="409">
        <v>1404</v>
      </c>
      <c r="J49" s="405">
        <v>1448</v>
      </c>
      <c r="K49" s="406">
        <v>97</v>
      </c>
      <c r="L49" s="405">
        <v>128</v>
      </c>
      <c r="M49" s="407">
        <f t="shared" si="24"/>
        <v>3077</v>
      </c>
      <c r="N49" s="410">
        <f t="shared" si="25"/>
        <v>0.11634709132271692</v>
      </c>
      <c r="O49" s="404">
        <v>14745</v>
      </c>
      <c r="P49" s="405">
        <v>14454</v>
      </c>
      <c r="Q49" s="406">
        <v>1840</v>
      </c>
      <c r="R49" s="405">
        <v>2342</v>
      </c>
      <c r="S49" s="407">
        <f t="shared" si="26"/>
        <v>33381</v>
      </c>
      <c r="T49" s="408">
        <f t="shared" si="27"/>
        <v>0.0008432710276265804</v>
      </c>
      <c r="U49" s="409">
        <v>14553</v>
      </c>
      <c r="V49" s="405">
        <v>14428</v>
      </c>
      <c r="W49" s="406">
        <v>1824</v>
      </c>
      <c r="X49" s="405">
        <v>2388</v>
      </c>
      <c r="Y49" s="407">
        <f t="shared" si="28"/>
        <v>33193</v>
      </c>
      <c r="Z49" s="411">
        <f t="shared" si="29"/>
        <v>0.005663844786551353</v>
      </c>
    </row>
    <row r="50" spans="1:26" ht="21" customHeight="1">
      <c r="A50" s="402" t="s">
        <v>473</v>
      </c>
      <c r="B50" s="403" t="s">
        <v>474</v>
      </c>
      <c r="C50" s="404">
        <v>1226</v>
      </c>
      <c r="D50" s="405">
        <v>1222</v>
      </c>
      <c r="E50" s="406">
        <v>486</v>
      </c>
      <c r="F50" s="405">
        <v>451</v>
      </c>
      <c r="G50" s="407">
        <f t="shared" si="6"/>
        <v>3385</v>
      </c>
      <c r="H50" s="408">
        <f t="shared" si="23"/>
        <v>0.0008024654773899129</v>
      </c>
      <c r="I50" s="409">
        <v>1074</v>
      </c>
      <c r="J50" s="405">
        <v>1116</v>
      </c>
      <c r="K50" s="406">
        <v>639</v>
      </c>
      <c r="L50" s="405">
        <v>704</v>
      </c>
      <c r="M50" s="407">
        <f t="shared" si="24"/>
        <v>3533</v>
      </c>
      <c r="N50" s="410">
        <f t="shared" si="25"/>
        <v>-0.04189074440984997</v>
      </c>
      <c r="O50" s="404">
        <v>11064</v>
      </c>
      <c r="P50" s="405">
        <v>11159</v>
      </c>
      <c r="Q50" s="406">
        <v>5493</v>
      </c>
      <c r="R50" s="405">
        <v>5002</v>
      </c>
      <c r="S50" s="407">
        <f t="shared" si="26"/>
        <v>32718</v>
      </c>
      <c r="T50" s="408">
        <f t="shared" si="27"/>
        <v>0.000826522317542508</v>
      </c>
      <c r="U50" s="409">
        <v>9947</v>
      </c>
      <c r="V50" s="405">
        <v>9537</v>
      </c>
      <c r="W50" s="406">
        <v>5995</v>
      </c>
      <c r="X50" s="405">
        <v>5718</v>
      </c>
      <c r="Y50" s="407">
        <f t="shared" si="28"/>
        <v>31197</v>
      </c>
      <c r="Z50" s="411">
        <f t="shared" si="29"/>
        <v>0.04875468795076454</v>
      </c>
    </row>
    <row r="51" spans="1:26" ht="21" customHeight="1">
      <c r="A51" s="402" t="s">
        <v>475</v>
      </c>
      <c r="B51" s="403" t="s">
        <v>476</v>
      </c>
      <c r="C51" s="404">
        <v>0</v>
      </c>
      <c r="D51" s="405">
        <v>0</v>
      </c>
      <c r="E51" s="406">
        <v>1258</v>
      </c>
      <c r="F51" s="405">
        <v>1202</v>
      </c>
      <c r="G51" s="407">
        <f t="shared" si="6"/>
        <v>2460</v>
      </c>
      <c r="H51" s="408">
        <f t="shared" si="23"/>
        <v>0.0005831802287678539</v>
      </c>
      <c r="I51" s="409">
        <v>227</v>
      </c>
      <c r="J51" s="405">
        <v>229</v>
      </c>
      <c r="K51" s="406">
        <v>1521</v>
      </c>
      <c r="L51" s="405">
        <v>1536</v>
      </c>
      <c r="M51" s="407">
        <f t="shared" si="24"/>
        <v>3513</v>
      </c>
      <c r="N51" s="410">
        <f t="shared" si="25"/>
        <v>-0.2997438087105039</v>
      </c>
      <c r="O51" s="404">
        <v>3363</v>
      </c>
      <c r="P51" s="405">
        <v>3118</v>
      </c>
      <c r="Q51" s="406">
        <v>9201</v>
      </c>
      <c r="R51" s="405">
        <v>8432</v>
      </c>
      <c r="S51" s="407">
        <f t="shared" si="26"/>
        <v>24114</v>
      </c>
      <c r="T51" s="408">
        <f t="shared" si="27"/>
        <v>0.0006091680165419658</v>
      </c>
      <c r="U51" s="409">
        <v>1113</v>
      </c>
      <c r="V51" s="405">
        <v>955</v>
      </c>
      <c r="W51" s="406">
        <v>8227</v>
      </c>
      <c r="X51" s="405">
        <v>7425</v>
      </c>
      <c r="Y51" s="407">
        <f t="shared" si="28"/>
        <v>17720</v>
      </c>
      <c r="Z51" s="411">
        <f t="shared" si="29"/>
        <v>0.36083521444695266</v>
      </c>
    </row>
    <row r="52" spans="1:26" ht="21" customHeight="1">
      <c r="A52" s="402" t="s">
        <v>477</v>
      </c>
      <c r="B52" s="403" t="s">
        <v>477</v>
      </c>
      <c r="C52" s="404">
        <v>507</v>
      </c>
      <c r="D52" s="405">
        <v>534</v>
      </c>
      <c r="E52" s="406">
        <v>594</v>
      </c>
      <c r="F52" s="405">
        <v>681</v>
      </c>
      <c r="G52" s="407">
        <f t="shared" si="6"/>
        <v>2316</v>
      </c>
      <c r="H52" s="408">
        <f aca="true" t="shared" si="30" ref="H52:H65">G52/$G$9</f>
        <v>0.0005490428495229065</v>
      </c>
      <c r="I52" s="409">
        <v>441</v>
      </c>
      <c r="J52" s="405">
        <v>468</v>
      </c>
      <c r="K52" s="406">
        <v>542</v>
      </c>
      <c r="L52" s="405">
        <v>535</v>
      </c>
      <c r="M52" s="407">
        <f aca="true" t="shared" si="31" ref="M52:M65">SUM(I52:L52)</f>
        <v>1986</v>
      </c>
      <c r="N52" s="410">
        <f aca="true" t="shared" si="32" ref="N52:N65">IF(ISERROR(G52/M52-1),"         /0",(G52/M52-1))</f>
        <v>0.16616314199395776</v>
      </c>
      <c r="O52" s="404">
        <v>4491</v>
      </c>
      <c r="P52" s="405">
        <v>4448</v>
      </c>
      <c r="Q52" s="406">
        <v>5312</v>
      </c>
      <c r="R52" s="405">
        <v>5292</v>
      </c>
      <c r="S52" s="407">
        <f aca="true" t="shared" si="33" ref="S52:S65">SUM(O52:R52)</f>
        <v>19543</v>
      </c>
      <c r="T52" s="408">
        <f aca="true" t="shared" si="34" ref="T52:T65">S52/$S$9</f>
        <v>0.0004936953863846578</v>
      </c>
      <c r="U52" s="409">
        <v>4477</v>
      </c>
      <c r="V52" s="405">
        <v>4638</v>
      </c>
      <c r="W52" s="406">
        <v>5689</v>
      </c>
      <c r="X52" s="405">
        <v>5462</v>
      </c>
      <c r="Y52" s="407">
        <f aca="true" t="shared" si="35" ref="Y52:Y65">SUM(U52:X52)</f>
        <v>20266</v>
      </c>
      <c r="Z52" s="411">
        <f aca="true" t="shared" si="36" ref="Z52:Z65">IF(ISERROR(S52/Y52-1),"         /0",IF(S52/Y52&gt;5,"  *  ",(S52/Y52-1)))</f>
        <v>-0.03567551564196192</v>
      </c>
    </row>
    <row r="53" spans="1:26" ht="21" customHeight="1">
      <c r="A53" s="402" t="s">
        <v>478</v>
      </c>
      <c r="B53" s="403" t="s">
        <v>478</v>
      </c>
      <c r="C53" s="404">
        <v>1000</v>
      </c>
      <c r="D53" s="405">
        <v>1049</v>
      </c>
      <c r="E53" s="406">
        <v>105</v>
      </c>
      <c r="F53" s="405">
        <v>100</v>
      </c>
      <c r="G53" s="407">
        <f t="shared" si="6"/>
        <v>2254</v>
      </c>
      <c r="H53" s="408">
        <f t="shared" si="30"/>
        <v>0.0005343448112368873</v>
      </c>
      <c r="I53" s="409">
        <v>959</v>
      </c>
      <c r="J53" s="405">
        <v>955</v>
      </c>
      <c r="K53" s="406">
        <v>82</v>
      </c>
      <c r="L53" s="405">
        <v>95</v>
      </c>
      <c r="M53" s="407">
        <f t="shared" si="31"/>
        <v>2091</v>
      </c>
      <c r="N53" s="410">
        <f t="shared" si="32"/>
        <v>0.07795313247250113</v>
      </c>
      <c r="O53" s="404">
        <v>8836</v>
      </c>
      <c r="P53" s="405">
        <v>9245</v>
      </c>
      <c r="Q53" s="406">
        <v>639</v>
      </c>
      <c r="R53" s="405">
        <v>716</v>
      </c>
      <c r="S53" s="407">
        <f t="shared" si="33"/>
        <v>19436</v>
      </c>
      <c r="T53" s="408">
        <f t="shared" si="34"/>
        <v>0.000490992351725539</v>
      </c>
      <c r="U53" s="409">
        <v>7292</v>
      </c>
      <c r="V53" s="405">
        <v>7470</v>
      </c>
      <c r="W53" s="406">
        <v>1180</v>
      </c>
      <c r="X53" s="405">
        <v>1574</v>
      </c>
      <c r="Y53" s="407">
        <f t="shared" si="35"/>
        <v>17516</v>
      </c>
      <c r="Z53" s="411">
        <f t="shared" si="36"/>
        <v>0.1096140671386161</v>
      </c>
    </row>
    <row r="54" spans="1:26" ht="21" customHeight="1">
      <c r="A54" s="402" t="s">
        <v>446</v>
      </c>
      <c r="B54" s="403" t="s">
        <v>479</v>
      </c>
      <c r="C54" s="404">
        <v>943</v>
      </c>
      <c r="D54" s="405">
        <v>997</v>
      </c>
      <c r="E54" s="406">
        <v>8</v>
      </c>
      <c r="F54" s="405">
        <v>5</v>
      </c>
      <c r="G54" s="407">
        <f t="shared" si="6"/>
        <v>1953</v>
      </c>
      <c r="H54" s="408">
        <f t="shared" si="30"/>
        <v>0.00046298820600960115</v>
      </c>
      <c r="I54" s="409">
        <v>814</v>
      </c>
      <c r="J54" s="405">
        <v>891</v>
      </c>
      <c r="K54" s="406">
        <v>47</v>
      </c>
      <c r="L54" s="405">
        <v>51</v>
      </c>
      <c r="M54" s="407">
        <f t="shared" si="31"/>
        <v>1803</v>
      </c>
      <c r="N54" s="410">
        <f t="shared" si="32"/>
        <v>0.08319467554076532</v>
      </c>
      <c r="O54" s="404">
        <v>8018</v>
      </c>
      <c r="P54" s="405">
        <v>8801</v>
      </c>
      <c r="Q54" s="406">
        <v>721</v>
      </c>
      <c r="R54" s="405">
        <v>1792</v>
      </c>
      <c r="S54" s="407">
        <f t="shared" si="33"/>
        <v>19332</v>
      </c>
      <c r="T54" s="408">
        <f t="shared" si="34"/>
        <v>0.0004883651030849001</v>
      </c>
      <c r="U54" s="409">
        <v>5703</v>
      </c>
      <c r="V54" s="405">
        <v>6190</v>
      </c>
      <c r="W54" s="406">
        <v>934</v>
      </c>
      <c r="X54" s="405">
        <v>2241</v>
      </c>
      <c r="Y54" s="407">
        <f t="shared" si="35"/>
        <v>15068</v>
      </c>
      <c r="Z54" s="411">
        <f t="shared" si="36"/>
        <v>0.28298380674276613</v>
      </c>
    </row>
    <row r="55" spans="1:26" ht="21" customHeight="1">
      <c r="A55" s="402" t="s">
        <v>480</v>
      </c>
      <c r="B55" s="403" t="s">
        <v>481</v>
      </c>
      <c r="C55" s="404">
        <v>783</v>
      </c>
      <c r="D55" s="405">
        <v>853</v>
      </c>
      <c r="E55" s="406">
        <v>0</v>
      </c>
      <c r="F55" s="405">
        <v>0</v>
      </c>
      <c r="G55" s="407">
        <f t="shared" si="6"/>
        <v>1636</v>
      </c>
      <c r="H55" s="408">
        <f t="shared" si="30"/>
        <v>0.00038783855864398746</v>
      </c>
      <c r="I55" s="409">
        <v>1029</v>
      </c>
      <c r="J55" s="405">
        <v>1037</v>
      </c>
      <c r="K55" s="406"/>
      <c r="L55" s="405"/>
      <c r="M55" s="407">
        <f t="shared" si="31"/>
        <v>2066</v>
      </c>
      <c r="N55" s="410">
        <f t="shared" si="32"/>
        <v>-0.20813165537270084</v>
      </c>
      <c r="O55" s="404">
        <v>8788</v>
      </c>
      <c r="P55" s="405">
        <v>9415</v>
      </c>
      <c r="Q55" s="406">
        <v>2</v>
      </c>
      <c r="R55" s="405">
        <v>2</v>
      </c>
      <c r="S55" s="407">
        <f t="shared" si="33"/>
        <v>18207</v>
      </c>
      <c r="T55" s="408">
        <f t="shared" si="34"/>
        <v>0.00045994534615491296</v>
      </c>
      <c r="U55" s="409">
        <v>10109</v>
      </c>
      <c r="V55" s="405">
        <v>11200</v>
      </c>
      <c r="W55" s="406"/>
      <c r="X55" s="405"/>
      <c r="Y55" s="407">
        <f t="shared" si="35"/>
        <v>21309</v>
      </c>
      <c r="Z55" s="411">
        <f t="shared" si="36"/>
        <v>-0.14557229339715616</v>
      </c>
    </row>
    <row r="56" spans="1:26" ht="21" customHeight="1">
      <c r="A56" s="402" t="s">
        <v>471</v>
      </c>
      <c r="B56" s="403" t="s">
        <v>482</v>
      </c>
      <c r="C56" s="404">
        <v>0</v>
      </c>
      <c r="D56" s="405">
        <v>0</v>
      </c>
      <c r="E56" s="406">
        <v>752</v>
      </c>
      <c r="F56" s="405">
        <v>719</v>
      </c>
      <c r="G56" s="407">
        <f t="shared" si="6"/>
        <v>1471</v>
      </c>
      <c r="H56" s="408">
        <f t="shared" si="30"/>
        <v>0.00034872281159248504</v>
      </c>
      <c r="I56" s="409"/>
      <c r="J56" s="405"/>
      <c r="K56" s="406">
        <v>500</v>
      </c>
      <c r="L56" s="405">
        <v>570</v>
      </c>
      <c r="M56" s="407">
        <f t="shared" si="31"/>
        <v>1070</v>
      </c>
      <c r="N56" s="410">
        <f t="shared" si="32"/>
        <v>0.37476635514018697</v>
      </c>
      <c r="O56" s="404"/>
      <c r="P56" s="405"/>
      <c r="Q56" s="406">
        <v>6644</v>
      </c>
      <c r="R56" s="405">
        <v>6560</v>
      </c>
      <c r="S56" s="407">
        <f t="shared" si="33"/>
        <v>13204</v>
      </c>
      <c r="T56" s="408">
        <f t="shared" si="34"/>
        <v>0.0003335595293364899</v>
      </c>
      <c r="U56" s="409"/>
      <c r="V56" s="405"/>
      <c r="W56" s="406">
        <v>5256</v>
      </c>
      <c r="X56" s="405">
        <v>5909</v>
      </c>
      <c r="Y56" s="407">
        <f t="shared" si="35"/>
        <v>11165</v>
      </c>
      <c r="Z56" s="411">
        <f t="shared" si="36"/>
        <v>0.18262427227944467</v>
      </c>
    </row>
    <row r="57" spans="1:26" ht="21" customHeight="1">
      <c r="A57" s="402" t="s">
        <v>483</v>
      </c>
      <c r="B57" s="403" t="s">
        <v>483</v>
      </c>
      <c r="C57" s="404">
        <v>593</v>
      </c>
      <c r="D57" s="405">
        <v>616</v>
      </c>
      <c r="E57" s="406">
        <v>3</v>
      </c>
      <c r="F57" s="405">
        <v>3</v>
      </c>
      <c r="G57" s="407">
        <f t="shared" si="6"/>
        <v>1215</v>
      </c>
      <c r="H57" s="408">
        <f t="shared" si="30"/>
        <v>0.00028803413737924497</v>
      </c>
      <c r="I57" s="409">
        <v>576</v>
      </c>
      <c r="J57" s="405">
        <v>547</v>
      </c>
      <c r="K57" s="406">
        <v>43</v>
      </c>
      <c r="L57" s="405">
        <v>62</v>
      </c>
      <c r="M57" s="407">
        <f t="shared" si="31"/>
        <v>1228</v>
      </c>
      <c r="N57" s="410">
        <f t="shared" si="32"/>
        <v>-0.010586319218241047</v>
      </c>
      <c r="O57" s="404">
        <v>5671</v>
      </c>
      <c r="P57" s="405">
        <v>5356</v>
      </c>
      <c r="Q57" s="406">
        <v>548</v>
      </c>
      <c r="R57" s="405">
        <v>439</v>
      </c>
      <c r="S57" s="407">
        <f t="shared" si="33"/>
        <v>12014</v>
      </c>
      <c r="T57" s="408">
        <f t="shared" si="34"/>
        <v>0.0003034977420061034</v>
      </c>
      <c r="U57" s="409">
        <v>4911</v>
      </c>
      <c r="V57" s="405">
        <v>4778</v>
      </c>
      <c r="W57" s="406">
        <v>85</v>
      </c>
      <c r="X57" s="405">
        <v>106</v>
      </c>
      <c r="Y57" s="407">
        <f t="shared" si="35"/>
        <v>9880</v>
      </c>
      <c r="Z57" s="411">
        <f t="shared" si="36"/>
        <v>0.21599190283400804</v>
      </c>
    </row>
    <row r="58" spans="1:26" ht="21" customHeight="1">
      <c r="A58" s="402" t="s">
        <v>484</v>
      </c>
      <c r="B58" s="403" t="s">
        <v>484</v>
      </c>
      <c r="C58" s="404">
        <v>582</v>
      </c>
      <c r="D58" s="405">
        <v>534</v>
      </c>
      <c r="E58" s="406">
        <v>22</v>
      </c>
      <c r="F58" s="405">
        <v>12</v>
      </c>
      <c r="G58" s="407">
        <f t="shared" si="6"/>
        <v>1150</v>
      </c>
      <c r="H58" s="408">
        <f t="shared" si="30"/>
        <v>0.00027262490369228947</v>
      </c>
      <c r="I58" s="409">
        <v>631</v>
      </c>
      <c r="J58" s="405">
        <v>587</v>
      </c>
      <c r="K58" s="406">
        <v>42</v>
      </c>
      <c r="L58" s="405">
        <v>16</v>
      </c>
      <c r="M58" s="407">
        <f t="shared" si="31"/>
        <v>1276</v>
      </c>
      <c r="N58" s="410">
        <f t="shared" si="32"/>
        <v>-0.09874608150470221</v>
      </c>
      <c r="O58" s="404">
        <v>5389</v>
      </c>
      <c r="P58" s="405">
        <v>4686</v>
      </c>
      <c r="Q58" s="406">
        <v>313</v>
      </c>
      <c r="R58" s="405">
        <v>228</v>
      </c>
      <c r="S58" s="407">
        <f t="shared" si="33"/>
        <v>10616</v>
      </c>
      <c r="T58" s="408">
        <f t="shared" si="34"/>
        <v>0.0002681814573944393</v>
      </c>
      <c r="U58" s="409">
        <v>5222</v>
      </c>
      <c r="V58" s="405">
        <v>4977</v>
      </c>
      <c r="W58" s="406">
        <v>241</v>
      </c>
      <c r="X58" s="405">
        <v>254</v>
      </c>
      <c r="Y58" s="407">
        <f t="shared" si="35"/>
        <v>10694</v>
      </c>
      <c r="Z58" s="411">
        <f t="shared" si="36"/>
        <v>-0.007293809612867075</v>
      </c>
    </row>
    <row r="59" spans="1:26" ht="21" customHeight="1">
      <c r="A59" s="402" t="s">
        <v>485</v>
      </c>
      <c r="B59" s="403" t="s">
        <v>485</v>
      </c>
      <c r="C59" s="404">
        <v>603</v>
      </c>
      <c r="D59" s="405">
        <v>547</v>
      </c>
      <c r="E59" s="406">
        <v>0</v>
      </c>
      <c r="F59" s="405">
        <v>0</v>
      </c>
      <c r="G59" s="407">
        <f t="shared" si="6"/>
        <v>1150</v>
      </c>
      <c r="H59" s="408">
        <f t="shared" si="30"/>
        <v>0.00027262490369228947</v>
      </c>
      <c r="I59" s="409">
        <v>660</v>
      </c>
      <c r="J59" s="405">
        <v>674</v>
      </c>
      <c r="K59" s="406">
        <v>19</v>
      </c>
      <c r="L59" s="405">
        <v>21</v>
      </c>
      <c r="M59" s="407">
        <f t="shared" si="31"/>
        <v>1374</v>
      </c>
      <c r="N59" s="410">
        <f t="shared" si="32"/>
        <v>-0.1630276564774381</v>
      </c>
      <c r="O59" s="404">
        <v>6837</v>
      </c>
      <c r="P59" s="405">
        <v>5913</v>
      </c>
      <c r="Q59" s="406">
        <v>79</v>
      </c>
      <c r="R59" s="405">
        <v>82</v>
      </c>
      <c r="S59" s="407">
        <f t="shared" si="33"/>
        <v>12911</v>
      </c>
      <c r="T59" s="408">
        <f t="shared" si="34"/>
        <v>0.0003261577615316132</v>
      </c>
      <c r="U59" s="409">
        <v>6478</v>
      </c>
      <c r="V59" s="405">
        <v>5831</v>
      </c>
      <c r="W59" s="406">
        <v>76</v>
      </c>
      <c r="X59" s="405">
        <v>77</v>
      </c>
      <c r="Y59" s="407">
        <f t="shared" si="35"/>
        <v>12462</v>
      </c>
      <c r="Z59" s="411">
        <f t="shared" si="36"/>
        <v>0.03602952977050222</v>
      </c>
    </row>
    <row r="60" spans="1:26" ht="21" customHeight="1">
      <c r="A60" s="402" t="s">
        <v>486</v>
      </c>
      <c r="B60" s="403" t="s">
        <v>487</v>
      </c>
      <c r="C60" s="404">
        <v>403</v>
      </c>
      <c r="D60" s="405">
        <v>592</v>
      </c>
      <c r="E60" s="406">
        <v>49</v>
      </c>
      <c r="F60" s="405">
        <v>59</v>
      </c>
      <c r="G60" s="407">
        <f t="shared" si="6"/>
        <v>1103</v>
      </c>
      <c r="H60" s="408">
        <f t="shared" si="30"/>
        <v>0.0002614828424109524</v>
      </c>
      <c r="I60" s="409">
        <v>532</v>
      </c>
      <c r="J60" s="405">
        <v>615</v>
      </c>
      <c r="K60" s="406">
        <v>35</v>
      </c>
      <c r="L60" s="405">
        <v>40</v>
      </c>
      <c r="M60" s="407">
        <f t="shared" si="31"/>
        <v>1222</v>
      </c>
      <c r="N60" s="410">
        <f t="shared" si="32"/>
        <v>-0.09738134206219318</v>
      </c>
      <c r="O60" s="404">
        <v>3996</v>
      </c>
      <c r="P60" s="405">
        <v>5922</v>
      </c>
      <c r="Q60" s="406">
        <v>458</v>
      </c>
      <c r="R60" s="405">
        <v>480</v>
      </c>
      <c r="S60" s="407">
        <f t="shared" si="33"/>
        <v>10856</v>
      </c>
      <c r="T60" s="408">
        <f t="shared" si="34"/>
        <v>0.00027424433887283657</v>
      </c>
      <c r="U60" s="409">
        <v>4740</v>
      </c>
      <c r="V60" s="405">
        <v>5817</v>
      </c>
      <c r="W60" s="406">
        <v>341</v>
      </c>
      <c r="X60" s="405">
        <v>355</v>
      </c>
      <c r="Y60" s="407">
        <f t="shared" si="35"/>
        <v>11253</v>
      </c>
      <c r="Z60" s="411">
        <f t="shared" si="36"/>
        <v>-0.03527948102728162</v>
      </c>
    </row>
    <row r="61" spans="1:26" ht="21" customHeight="1">
      <c r="A61" s="402" t="s">
        <v>488</v>
      </c>
      <c r="B61" s="403" t="s">
        <v>489</v>
      </c>
      <c r="C61" s="404">
        <v>404</v>
      </c>
      <c r="D61" s="405">
        <v>498</v>
      </c>
      <c r="E61" s="406">
        <v>90</v>
      </c>
      <c r="F61" s="405">
        <v>59</v>
      </c>
      <c r="G61" s="407">
        <f t="shared" si="6"/>
        <v>1051</v>
      </c>
      <c r="H61" s="408">
        <f t="shared" si="30"/>
        <v>0.00024915545546138804</v>
      </c>
      <c r="I61" s="409"/>
      <c r="J61" s="405"/>
      <c r="K61" s="406">
        <v>4</v>
      </c>
      <c r="L61" s="405">
        <v>4</v>
      </c>
      <c r="M61" s="407">
        <f t="shared" si="31"/>
        <v>8</v>
      </c>
      <c r="N61" s="410">
        <f t="shared" si="32"/>
        <v>130.375</v>
      </c>
      <c r="O61" s="404">
        <v>1475</v>
      </c>
      <c r="P61" s="405">
        <v>2063</v>
      </c>
      <c r="Q61" s="406">
        <v>1270</v>
      </c>
      <c r="R61" s="405">
        <v>1076</v>
      </c>
      <c r="S61" s="407">
        <f t="shared" si="33"/>
        <v>5884</v>
      </c>
      <c r="T61" s="408">
        <f t="shared" si="34"/>
        <v>0.0001486416442453731</v>
      </c>
      <c r="U61" s="409"/>
      <c r="V61" s="405"/>
      <c r="W61" s="406">
        <v>18</v>
      </c>
      <c r="X61" s="405">
        <v>19</v>
      </c>
      <c r="Y61" s="407">
        <f t="shared" si="35"/>
        <v>37</v>
      </c>
      <c r="Z61" s="411" t="str">
        <f t="shared" si="36"/>
        <v>  *  </v>
      </c>
    </row>
    <row r="62" spans="1:26" ht="21" customHeight="1">
      <c r="A62" s="402" t="s">
        <v>490</v>
      </c>
      <c r="B62" s="403" t="s">
        <v>490</v>
      </c>
      <c r="C62" s="404">
        <v>366</v>
      </c>
      <c r="D62" s="405">
        <v>438</v>
      </c>
      <c r="E62" s="406">
        <v>121</v>
      </c>
      <c r="F62" s="405">
        <v>49</v>
      </c>
      <c r="G62" s="407">
        <f t="shared" si="6"/>
        <v>974</v>
      </c>
      <c r="H62" s="408">
        <f t="shared" si="30"/>
        <v>0.0002309014401706869</v>
      </c>
      <c r="I62" s="409">
        <v>282</v>
      </c>
      <c r="J62" s="405">
        <v>322</v>
      </c>
      <c r="K62" s="406">
        <v>105</v>
      </c>
      <c r="L62" s="405">
        <v>53</v>
      </c>
      <c r="M62" s="407">
        <f t="shared" si="31"/>
        <v>762</v>
      </c>
      <c r="N62" s="410">
        <f t="shared" si="32"/>
        <v>0.2782152230971129</v>
      </c>
      <c r="O62" s="404">
        <v>3932</v>
      </c>
      <c r="P62" s="405">
        <v>4662</v>
      </c>
      <c r="Q62" s="406">
        <v>1154</v>
      </c>
      <c r="R62" s="405">
        <v>468</v>
      </c>
      <c r="S62" s="407">
        <f t="shared" si="33"/>
        <v>10216</v>
      </c>
      <c r="T62" s="408">
        <f t="shared" si="34"/>
        <v>0.00025807665493044385</v>
      </c>
      <c r="U62" s="409">
        <v>5325</v>
      </c>
      <c r="V62" s="405">
        <v>5377</v>
      </c>
      <c r="W62" s="406">
        <v>890</v>
      </c>
      <c r="X62" s="405">
        <v>930</v>
      </c>
      <c r="Y62" s="407">
        <f t="shared" si="35"/>
        <v>12522</v>
      </c>
      <c r="Z62" s="411">
        <f t="shared" si="36"/>
        <v>-0.1841558856412714</v>
      </c>
    </row>
    <row r="63" spans="1:26" ht="21" customHeight="1">
      <c r="A63" s="402" t="s">
        <v>491</v>
      </c>
      <c r="B63" s="403" t="s">
        <v>492</v>
      </c>
      <c r="C63" s="404">
        <v>491</v>
      </c>
      <c r="D63" s="405">
        <v>462</v>
      </c>
      <c r="E63" s="406">
        <v>0</v>
      </c>
      <c r="F63" s="405">
        <v>0</v>
      </c>
      <c r="G63" s="407">
        <f t="shared" si="6"/>
        <v>953</v>
      </c>
      <c r="H63" s="408">
        <f t="shared" si="30"/>
        <v>0.00022592307236413205</v>
      </c>
      <c r="I63" s="409">
        <v>427</v>
      </c>
      <c r="J63" s="405">
        <v>420</v>
      </c>
      <c r="K63" s="406">
        <v>2</v>
      </c>
      <c r="L63" s="405">
        <v>2</v>
      </c>
      <c r="M63" s="407">
        <f t="shared" si="31"/>
        <v>851</v>
      </c>
      <c r="N63" s="410">
        <f t="shared" si="32"/>
        <v>0.11985898942420681</v>
      </c>
      <c r="O63" s="404">
        <v>4714</v>
      </c>
      <c r="P63" s="405">
        <v>4266</v>
      </c>
      <c r="Q63" s="406">
        <v>87</v>
      </c>
      <c r="R63" s="405">
        <v>88</v>
      </c>
      <c r="S63" s="407">
        <f t="shared" si="33"/>
        <v>9155</v>
      </c>
      <c r="T63" s="408">
        <f t="shared" si="34"/>
        <v>0.0002312736663946959</v>
      </c>
      <c r="U63" s="409">
        <v>1629</v>
      </c>
      <c r="V63" s="405">
        <v>1560</v>
      </c>
      <c r="W63" s="406">
        <v>2839</v>
      </c>
      <c r="X63" s="405">
        <v>2670</v>
      </c>
      <c r="Y63" s="407">
        <f t="shared" si="35"/>
        <v>8698</v>
      </c>
      <c r="Z63" s="411">
        <f t="shared" si="36"/>
        <v>0.052540813980225254</v>
      </c>
    </row>
    <row r="64" spans="1:26" ht="21" customHeight="1">
      <c r="A64" s="402" t="s">
        <v>493</v>
      </c>
      <c r="B64" s="403" t="s">
        <v>493</v>
      </c>
      <c r="C64" s="404">
        <v>0</v>
      </c>
      <c r="D64" s="405">
        <v>0</v>
      </c>
      <c r="E64" s="406">
        <v>460</v>
      </c>
      <c r="F64" s="405">
        <v>440</v>
      </c>
      <c r="G64" s="407">
        <f t="shared" si="6"/>
        <v>900</v>
      </c>
      <c r="H64" s="408">
        <f t="shared" si="30"/>
        <v>0.0002133586202809222</v>
      </c>
      <c r="I64" s="409"/>
      <c r="J64" s="405"/>
      <c r="K64" s="406">
        <v>557</v>
      </c>
      <c r="L64" s="405">
        <v>534</v>
      </c>
      <c r="M64" s="407">
        <f t="shared" si="31"/>
        <v>1091</v>
      </c>
      <c r="N64" s="410">
        <f t="shared" si="32"/>
        <v>-0.1750687442713107</v>
      </c>
      <c r="O64" s="404"/>
      <c r="P64" s="405"/>
      <c r="Q64" s="406">
        <v>4793</v>
      </c>
      <c r="R64" s="405">
        <v>4327</v>
      </c>
      <c r="S64" s="407">
        <f t="shared" si="33"/>
        <v>9120</v>
      </c>
      <c r="T64" s="408">
        <f t="shared" si="34"/>
        <v>0.0002303894961790963</v>
      </c>
      <c r="U64" s="409"/>
      <c r="V64" s="405"/>
      <c r="W64" s="406">
        <v>5100</v>
      </c>
      <c r="X64" s="405">
        <v>4886</v>
      </c>
      <c r="Y64" s="407">
        <f t="shared" si="35"/>
        <v>9986</v>
      </c>
      <c r="Z64" s="411">
        <f t="shared" si="36"/>
        <v>-0.0867214099739636</v>
      </c>
    </row>
    <row r="65" spans="1:26" ht="21" customHeight="1">
      <c r="A65" s="402" t="s">
        <v>51</v>
      </c>
      <c r="B65" s="403" t="s">
        <v>51</v>
      </c>
      <c r="C65" s="404">
        <v>163</v>
      </c>
      <c r="D65" s="405">
        <v>127</v>
      </c>
      <c r="E65" s="406">
        <v>6328</v>
      </c>
      <c r="F65" s="405">
        <v>6190</v>
      </c>
      <c r="G65" s="407">
        <f t="shared" si="6"/>
        <v>12808</v>
      </c>
      <c r="H65" s="408">
        <f t="shared" si="30"/>
        <v>0.003036330231731168</v>
      </c>
      <c r="I65" s="409">
        <v>213</v>
      </c>
      <c r="J65" s="405">
        <v>202</v>
      </c>
      <c r="K65" s="406">
        <v>6136</v>
      </c>
      <c r="L65" s="405">
        <v>6232</v>
      </c>
      <c r="M65" s="407">
        <f t="shared" si="31"/>
        <v>12783</v>
      </c>
      <c r="N65" s="410">
        <f t="shared" si="32"/>
        <v>0.0019557224438706555</v>
      </c>
      <c r="O65" s="404">
        <v>2362</v>
      </c>
      <c r="P65" s="405">
        <v>2239</v>
      </c>
      <c r="Q65" s="406">
        <v>52522</v>
      </c>
      <c r="R65" s="405">
        <v>52289</v>
      </c>
      <c r="S65" s="407">
        <f t="shared" si="33"/>
        <v>109412</v>
      </c>
      <c r="T65" s="408">
        <f t="shared" si="34"/>
        <v>0.002763966617976676</v>
      </c>
      <c r="U65" s="409">
        <v>3179</v>
      </c>
      <c r="V65" s="405">
        <v>3498</v>
      </c>
      <c r="W65" s="406">
        <v>54399</v>
      </c>
      <c r="X65" s="405">
        <v>54567</v>
      </c>
      <c r="Y65" s="407">
        <f t="shared" si="35"/>
        <v>115643</v>
      </c>
      <c r="Z65" s="411">
        <f t="shared" si="36"/>
        <v>-0.05388134171545189</v>
      </c>
    </row>
    <row r="66" spans="1:2" ht="8.25" customHeight="1">
      <c r="A66" s="113"/>
      <c r="B66" s="113"/>
    </row>
    <row r="67" spans="1:2" ht="15">
      <c r="A67" s="113" t="s">
        <v>138</v>
      </c>
      <c r="B67" s="113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6:Z65536 N66:N65536">
    <cfRule type="cellIs" priority="3" dxfId="93" operator="lessThan" stopIfTrue="1">
      <formula>0</formula>
    </cfRule>
  </conditionalFormatting>
  <conditionalFormatting sqref="N9:N65 Z9:Z6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0"/>
  <sheetViews>
    <sheetView showGridLines="0" zoomScale="80" zoomScaleNormal="80" zoomScalePageLayoutView="0" workbookViewId="0" topLeftCell="A7">
      <selection activeCell="A52" sqref="A52:Z57"/>
    </sheetView>
  </sheetViews>
  <sheetFormatPr defaultColWidth="8.00390625" defaultRowHeight="15"/>
  <cols>
    <col min="1" max="1" width="30.28125" style="112" customWidth="1"/>
    <col min="2" max="2" width="40.421875" style="112" bestFit="1" customWidth="1"/>
    <col min="3" max="3" width="9.57421875" style="112" customWidth="1"/>
    <col min="4" max="4" width="10.421875" style="112" customWidth="1"/>
    <col min="5" max="5" width="8.57421875" style="112" bestFit="1" customWidth="1"/>
    <col min="6" max="6" width="10.57421875" style="112" bestFit="1" customWidth="1"/>
    <col min="7" max="7" width="10.00390625" style="112" customWidth="1"/>
    <col min="8" max="8" width="10.7109375" style="112" customWidth="1"/>
    <col min="9" max="9" width="9.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9.8515625" style="112" customWidth="1"/>
    <col min="14" max="14" width="10.00390625" style="112" customWidth="1"/>
    <col min="15" max="15" width="10.421875" style="112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574218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.75" thickBot="1">
      <c r="A1" s="242" t="s">
        <v>120</v>
      </c>
      <c r="B1" s="243"/>
      <c r="C1" s="243"/>
      <c r="W1" s="326" t="s">
        <v>26</v>
      </c>
      <c r="X1" s="327"/>
    </row>
    <row r="2" ht="5.25" customHeight="1" thickBot="1"/>
    <row r="3" spans="1:26" ht="24.75" customHeight="1" thickTop="1">
      <c r="A3" s="609" t="s">
        <v>119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1"/>
    </row>
    <row r="4" spans="1:26" ht="21" customHeight="1" thickBot="1">
      <c r="A4" s="623" t="s">
        <v>42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5"/>
    </row>
    <row r="5" spans="1:26" s="131" customFormat="1" ht="19.5" customHeight="1" thickBot="1" thickTop="1">
      <c r="A5" s="694" t="s">
        <v>116</v>
      </c>
      <c r="B5" s="706" t="s">
        <v>117</v>
      </c>
      <c r="C5" s="709" t="s">
        <v>34</v>
      </c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1"/>
      <c r="O5" s="712" t="s">
        <v>33</v>
      </c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1"/>
    </row>
    <row r="6" spans="1:26" s="130" customFormat="1" ht="26.25" customHeight="1" thickBot="1">
      <c r="A6" s="695"/>
      <c r="B6" s="707"/>
      <c r="C6" s="702" t="s">
        <v>151</v>
      </c>
      <c r="D6" s="703"/>
      <c r="E6" s="703"/>
      <c r="F6" s="703"/>
      <c r="G6" s="704"/>
      <c r="H6" s="713" t="s">
        <v>32</v>
      </c>
      <c r="I6" s="702" t="s">
        <v>152</v>
      </c>
      <c r="J6" s="703"/>
      <c r="K6" s="703"/>
      <c r="L6" s="703"/>
      <c r="M6" s="704"/>
      <c r="N6" s="713" t="s">
        <v>31</v>
      </c>
      <c r="O6" s="705" t="s">
        <v>153</v>
      </c>
      <c r="P6" s="703"/>
      <c r="Q6" s="703"/>
      <c r="R6" s="703"/>
      <c r="S6" s="704"/>
      <c r="T6" s="713" t="s">
        <v>32</v>
      </c>
      <c r="U6" s="705" t="s">
        <v>154</v>
      </c>
      <c r="V6" s="703"/>
      <c r="W6" s="703"/>
      <c r="X6" s="703"/>
      <c r="Y6" s="704"/>
      <c r="Z6" s="713" t="s">
        <v>31</v>
      </c>
    </row>
    <row r="7" spans="1:26" s="125" customFormat="1" ht="26.25" customHeight="1">
      <c r="A7" s="696"/>
      <c r="B7" s="707"/>
      <c r="C7" s="606" t="s">
        <v>20</v>
      </c>
      <c r="D7" s="622"/>
      <c r="E7" s="601" t="s">
        <v>19</v>
      </c>
      <c r="F7" s="622"/>
      <c r="G7" s="603" t="s">
        <v>15</v>
      </c>
      <c r="H7" s="617"/>
      <c r="I7" s="716" t="s">
        <v>20</v>
      </c>
      <c r="J7" s="622"/>
      <c r="K7" s="601" t="s">
        <v>19</v>
      </c>
      <c r="L7" s="622"/>
      <c r="M7" s="603" t="s">
        <v>15</v>
      </c>
      <c r="N7" s="617"/>
      <c r="O7" s="716" t="s">
        <v>20</v>
      </c>
      <c r="P7" s="622"/>
      <c r="Q7" s="601" t="s">
        <v>19</v>
      </c>
      <c r="R7" s="622"/>
      <c r="S7" s="603" t="s">
        <v>15</v>
      </c>
      <c r="T7" s="617"/>
      <c r="U7" s="716" t="s">
        <v>20</v>
      </c>
      <c r="V7" s="622"/>
      <c r="W7" s="601" t="s">
        <v>19</v>
      </c>
      <c r="X7" s="622"/>
      <c r="Y7" s="603" t="s">
        <v>15</v>
      </c>
      <c r="Z7" s="617"/>
    </row>
    <row r="8" spans="1:26" s="125" customFormat="1" ht="19.5" customHeight="1" thickBot="1">
      <c r="A8" s="697"/>
      <c r="B8" s="708"/>
      <c r="C8" s="128" t="s">
        <v>29</v>
      </c>
      <c r="D8" s="126" t="s">
        <v>28</v>
      </c>
      <c r="E8" s="127" t="s">
        <v>29</v>
      </c>
      <c r="F8" s="244" t="s">
        <v>28</v>
      </c>
      <c r="G8" s="715"/>
      <c r="H8" s="714"/>
      <c r="I8" s="128" t="s">
        <v>29</v>
      </c>
      <c r="J8" s="126" t="s">
        <v>28</v>
      </c>
      <c r="K8" s="127" t="s">
        <v>29</v>
      </c>
      <c r="L8" s="244" t="s">
        <v>28</v>
      </c>
      <c r="M8" s="715"/>
      <c r="N8" s="714"/>
      <c r="O8" s="128" t="s">
        <v>29</v>
      </c>
      <c r="P8" s="126" t="s">
        <v>28</v>
      </c>
      <c r="Q8" s="127" t="s">
        <v>29</v>
      </c>
      <c r="R8" s="244" t="s">
        <v>28</v>
      </c>
      <c r="S8" s="715"/>
      <c r="T8" s="714"/>
      <c r="U8" s="128" t="s">
        <v>29</v>
      </c>
      <c r="V8" s="126" t="s">
        <v>28</v>
      </c>
      <c r="W8" s="127" t="s">
        <v>29</v>
      </c>
      <c r="X8" s="244" t="s">
        <v>28</v>
      </c>
      <c r="Y8" s="715"/>
      <c r="Z8" s="714"/>
    </row>
    <row r="9" spans="1:26" s="114" customFormat="1" ht="18" customHeight="1" thickBot="1" thickTop="1">
      <c r="A9" s="124" t="s">
        <v>22</v>
      </c>
      <c r="B9" s="241"/>
      <c r="C9" s="123">
        <f>SUM(C10:C57)</f>
        <v>14385.919</v>
      </c>
      <c r="D9" s="117">
        <f>SUM(D10:D57)</f>
        <v>14385.919</v>
      </c>
      <c r="E9" s="118">
        <f>SUM(E10:E57)</f>
        <v>1113.3690000000001</v>
      </c>
      <c r="F9" s="117">
        <f>SUM(F10:F57)</f>
        <v>1113.369</v>
      </c>
      <c r="G9" s="116">
        <f aca="true" t="shared" si="0" ref="G9:G20">SUM(C9:F9)</f>
        <v>30998.575999999997</v>
      </c>
      <c r="H9" s="120">
        <f aca="true" t="shared" si="1" ref="H9:H57">G9/$G$9</f>
        <v>1</v>
      </c>
      <c r="I9" s="119">
        <f>SUM(I10:I57)</f>
        <v>15225.129</v>
      </c>
      <c r="J9" s="117">
        <f>SUM(J10:J57)</f>
        <v>15225.128999999997</v>
      </c>
      <c r="K9" s="118">
        <f>SUM(K10:K57)</f>
        <v>1540.7510000000004</v>
      </c>
      <c r="L9" s="117">
        <f>SUM(L10:L57)</f>
        <v>1540.7509999999995</v>
      </c>
      <c r="M9" s="116">
        <f aca="true" t="shared" si="2" ref="M9:M20">SUM(I9:L9)</f>
        <v>33531.759999999995</v>
      </c>
      <c r="N9" s="122">
        <f aca="true" t="shared" si="3" ref="N9:N20">IF(ISERROR(G9/M9-1),"         /0",(G9/M9-1))</f>
        <v>-0.07554581089689294</v>
      </c>
      <c r="O9" s="121">
        <f>SUM(O10:O57)</f>
        <v>138165.87800000006</v>
      </c>
      <c r="P9" s="117">
        <f>SUM(P10:P57)</f>
        <v>138165.87800000003</v>
      </c>
      <c r="Q9" s="118">
        <f>SUM(Q10:Q57)</f>
        <v>13554.358999999995</v>
      </c>
      <c r="R9" s="117">
        <f>SUM(R10:R57)</f>
        <v>13554.358999999991</v>
      </c>
      <c r="S9" s="116">
        <f aca="true" t="shared" si="4" ref="S9:S20">SUM(O9:R9)</f>
        <v>303440.47400000005</v>
      </c>
      <c r="T9" s="120">
        <f aca="true" t="shared" si="5" ref="T9:T57">S9/$S$9</f>
        <v>1</v>
      </c>
      <c r="U9" s="119">
        <f>SUM(U10:U57)</f>
        <v>133278.78799999997</v>
      </c>
      <c r="V9" s="117">
        <f>SUM(V10:V57)</f>
        <v>133278.78800000006</v>
      </c>
      <c r="W9" s="118">
        <f>SUM(W10:W57)</f>
        <v>12441.533599999995</v>
      </c>
      <c r="X9" s="117">
        <f>SUM(X10:X57)</f>
        <v>12441.533599999995</v>
      </c>
      <c r="Y9" s="116">
        <f aca="true" t="shared" si="6" ref="Y9:Y20">SUM(U9:X9)</f>
        <v>291440.64319999993</v>
      </c>
      <c r="Z9" s="115">
        <f>IF(ISERROR(S9/Y9-1),"         /0",(S9/Y9-1))</f>
        <v>0.04117418445225329</v>
      </c>
    </row>
    <row r="10" spans="1:26" ht="18.75" customHeight="1" thickTop="1">
      <c r="A10" s="412" t="s">
        <v>395</v>
      </c>
      <c r="B10" s="413" t="s">
        <v>396</v>
      </c>
      <c r="C10" s="414">
        <v>7074.4439999999995</v>
      </c>
      <c r="D10" s="415">
        <v>5213.472000000002</v>
      </c>
      <c r="E10" s="416">
        <v>111.62</v>
      </c>
      <c r="F10" s="415">
        <v>18.792999999999996</v>
      </c>
      <c r="G10" s="417">
        <f t="shared" si="0"/>
        <v>12418.329000000002</v>
      </c>
      <c r="H10" s="418">
        <f t="shared" si="1"/>
        <v>0.4006096602631038</v>
      </c>
      <c r="I10" s="419">
        <v>7295.961000000002</v>
      </c>
      <c r="J10" s="415">
        <v>5776.5210000000025</v>
      </c>
      <c r="K10" s="416">
        <v>326.49300000000005</v>
      </c>
      <c r="L10" s="415">
        <v>126.58500000000001</v>
      </c>
      <c r="M10" s="417">
        <f t="shared" si="2"/>
        <v>13525.560000000003</v>
      </c>
      <c r="N10" s="420">
        <f t="shared" si="3"/>
        <v>-0.08186211883278782</v>
      </c>
      <c r="O10" s="414">
        <v>65849.46800000007</v>
      </c>
      <c r="P10" s="415">
        <v>50246.577000000034</v>
      </c>
      <c r="Q10" s="416">
        <v>3313.805000000001</v>
      </c>
      <c r="R10" s="415">
        <v>1416.4459999999992</v>
      </c>
      <c r="S10" s="417">
        <f t="shared" si="4"/>
        <v>120826.2960000001</v>
      </c>
      <c r="T10" s="418">
        <f t="shared" si="5"/>
        <v>0.3981878040435703</v>
      </c>
      <c r="U10" s="419">
        <v>63741.23199999996</v>
      </c>
      <c r="V10" s="415">
        <v>50630.63700000002</v>
      </c>
      <c r="W10" s="416">
        <v>3387.2910000000006</v>
      </c>
      <c r="X10" s="415">
        <v>848.1509999999989</v>
      </c>
      <c r="Y10" s="417">
        <f t="shared" si="6"/>
        <v>118607.31099999997</v>
      </c>
      <c r="Z10" s="421">
        <f aca="true" t="shared" si="7" ref="Z10:Z20">IF(ISERROR(S10/Y10-1),"         /0",IF(S10/Y10&gt;5,"  *  ",(S10/Y10-1)))</f>
        <v>0.0187086696535943</v>
      </c>
    </row>
    <row r="11" spans="1:26" ht="18.75" customHeight="1">
      <c r="A11" s="422" t="s">
        <v>397</v>
      </c>
      <c r="B11" s="423" t="s">
        <v>398</v>
      </c>
      <c r="C11" s="384">
        <v>1431.6529999999998</v>
      </c>
      <c r="D11" s="385">
        <v>1489.896</v>
      </c>
      <c r="E11" s="386">
        <v>14.108</v>
      </c>
      <c r="F11" s="385">
        <v>12.825000000000001</v>
      </c>
      <c r="G11" s="387">
        <f t="shared" si="0"/>
        <v>2948.482</v>
      </c>
      <c r="H11" s="388">
        <f>G11/$G$9</f>
        <v>0.09511669181190775</v>
      </c>
      <c r="I11" s="389">
        <v>1542.9239999999998</v>
      </c>
      <c r="J11" s="385">
        <v>1466.695</v>
      </c>
      <c r="K11" s="386">
        <v>30.729</v>
      </c>
      <c r="L11" s="385">
        <v>28.639</v>
      </c>
      <c r="M11" s="387">
        <f t="shared" si="2"/>
        <v>3068.9869999999996</v>
      </c>
      <c r="N11" s="390">
        <f t="shared" si="3"/>
        <v>-0.03926539929950812</v>
      </c>
      <c r="O11" s="384">
        <v>14760.203999999996</v>
      </c>
      <c r="P11" s="385">
        <v>13822.167999999996</v>
      </c>
      <c r="Q11" s="386">
        <v>410.6809999999999</v>
      </c>
      <c r="R11" s="385">
        <v>853.8699999999998</v>
      </c>
      <c r="S11" s="387">
        <f t="shared" si="4"/>
        <v>29846.92299999999</v>
      </c>
      <c r="T11" s="388">
        <f>S11/$S$9</f>
        <v>0.09836170701473393</v>
      </c>
      <c r="U11" s="389">
        <v>13476.321000000007</v>
      </c>
      <c r="V11" s="385">
        <v>13841.270999999999</v>
      </c>
      <c r="W11" s="386">
        <v>286.449</v>
      </c>
      <c r="X11" s="385">
        <v>1095.9589999999998</v>
      </c>
      <c r="Y11" s="387">
        <f t="shared" si="6"/>
        <v>28700.000000000004</v>
      </c>
      <c r="Z11" s="391">
        <f t="shared" si="7"/>
        <v>0.03996247386759544</v>
      </c>
    </row>
    <row r="12" spans="1:26" ht="18.75" customHeight="1">
      <c r="A12" s="422" t="s">
        <v>399</v>
      </c>
      <c r="B12" s="423" t="s">
        <v>400</v>
      </c>
      <c r="C12" s="384">
        <v>1434.9189999999996</v>
      </c>
      <c r="D12" s="385">
        <v>1158.025</v>
      </c>
      <c r="E12" s="386">
        <v>33.157</v>
      </c>
      <c r="F12" s="385">
        <v>7.018000000000001</v>
      </c>
      <c r="G12" s="387">
        <f t="shared" si="0"/>
        <v>2633.1189999999997</v>
      </c>
      <c r="H12" s="388">
        <f t="shared" si="1"/>
        <v>0.08494322448876361</v>
      </c>
      <c r="I12" s="389">
        <v>1486.763</v>
      </c>
      <c r="J12" s="385">
        <v>1360.6619999999994</v>
      </c>
      <c r="K12" s="386">
        <v>47.561</v>
      </c>
      <c r="L12" s="385">
        <v>16.877</v>
      </c>
      <c r="M12" s="387">
        <f t="shared" si="2"/>
        <v>2911.8629999999994</v>
      </c>
      <c r="N12" s="390">
        <f t="shared" si="3"/>
        <v>-0.09572703111375769</v>
      </c>
      <c r="O12" s="384">
        <v>14227.538000000002</v>
      </c>
      <c r="P12" s="385">
        <v>11962.604</v>
      </c>
      <c r="Q12" s="386">
        <v>500.18600000000015</v>
      </c>
      <c r="R12" s="385">
        <v>147.08499999999984</v>
      </c>
      <c r="S12" s="387">
        <f t="shared" si="4"/>
        <v>26837.413</v>
      </c>
      <c r="T12" s="388">
        <f t="shared" si="5"/>
        <v>0.08844374860817017</v>
      </c>
      <c r="U12" s="389">
        <v>13027.433999999997</v>
      </c>
      <c r="V12" s="385">
        <v>10355.277000000004</v>
      </c>
      <c r="W12" s="386">
        <v>488.0359999999999</v>
      </c>
      <c r="X12" s="385">
        <v>155.65199999999996</v>
      </c>
      <c r="Y12" s="387">
        <f t="shared" si="6"/>
        <v>24026.399</v>
      </c>
      <c r="Z12" s="391">
        <f t="shared" si="7"/>
        <v>0.11699689162741356</v>
      </c>
    </row>
    <row r="13" spans="1:26" ht="18.75" customHeight="1">
      <c r="A13" s="422" t="s">
        <v>403</v>
      </c>
      <c r="B13" s="423" t="s">
        <v>404</v>
      </c>
      <c r="C13" s="384">
        <v>1025.626</v>
      </c>
      <c r="D13" s="385">
        <v>1323.255</v>
      </c>
      <c r="E13" s="386">
        <v>7.829000000000001</v>
      </c>
      <c r="F13" s="385">
        <v>8.462</v>
      </c>
      <c r="G13" s="387">
        <f t="shared" si="0"/>
        <v>2365.1720000000005</v>
      </c>
      <c r="H13" s="388">
        <f t="shared" si="1"/>
        <v>0.07629937581648914</v>
      </c>
      <c r="I13" s="389">
        <v>1027.586</v>
      </c>
      <c r="J13" s="385">
        <v>1470.7209999999998</v>
      </c>
      <c r="K13" s="386">
        <v>5.419</v>
      </c>
      <c r="L13" s="385">
        <v>13.410000000000002</v>
      </c>
      <c r="M13" s="387">
        <f t="shared" si="2"/>
        <v>2517.1359999999995</v>
      </c>
      <c r="N13" s="390">
        <f t="shared" si="3"/>
        <v>-0.06037178761894435</v>
      </c>
      <c r="O13" s="384">
        <v>10380.315999999999</v>
      </c>
      <c r="P13" s="385">
        <v>13501.445999999994</v>
      </c>
      <c r="Q13" s="386">
        <v>63.29700000000001</v>
      </c>
      <c r="R13" s="385">
        <v>99.69000000000004</v>
      </c>
      <c r="S13" s="387">
        <f t="shared" si="4"/>
        <v>24044.748999999993</v>
      </c>
      <c r="T13" s="388">
        <f t="shared" si="5"/>
        <v>0.07924041471145339</v>
      </c>
      <c r="U13" s="389">
        <v>9264.985</v>
      </c>
      <c r="V13" s="385">
        <v>12476.955000000004</v>
      </c>
      <c r="W13" s="386">
        <v>82.87400000000007</v>
      </c>
      <c r="X13" s="385">
        <v>94.66000000000007</v>
      </c>
      <c r="Y13" s="387">
        <f t="shared" si="6"/>
        <v>21919.474000000002</v>
      </c>
      <c r="Z13" s="391">
        <f t="shared" si="7"/>
        <v>0.09695830292277963</v>
      </c>
    </row>
    <row r="14" spans="1:26" ht="18.75" customHeight="1">
      <c r="A14" s="422" t="s">
        <v>430</v>
      </c>
      <c r="B14" s="423" t="s">
        <v>431</v>
      </c>
      <c r="C14" s="384">
        <v>953.8230000000001</v>
      </c>
      <c r="D14" s="385">
        <v>658.173</v>
      </c>
      <c r="E14" s="386">
        <v>7.047</v>
      </c>
      <c r="F14" s="385">
        <v>6.193</v>
      </c>
      <c r="G14" s="387">
        <f aca="true" t="shared" si="8" ref="G14:G19">SUM(C14:F14)</f>
        <v>1625.236</v>
      </c>
      <c r="H14" s="388">
        <f aca="true" t="shared" si="9" ref="H14:H19">G14/$G$9</f>
        <v>0.05242937611069619</v>
      </c>
      <c r="I14" s="389">
        <v>854.082</v>
      </c>
      <c r="J14" s="385">
        <v>464.36600000000004</v>
      </c>
      <c r="K14" s="386">
        <v>37.662</v>
      </c>
      <c r="L14" s="385">
        <v>26.874999999999996</v>
      </c>
      <c r="M14" s="387">
        <f aca="true" t="shared" si="10" ref="M14:M19">SUM(I14:L14)</f>
        <v>1382.9850000000001</v>
      </c>
      <c r="N14" s="390">
        <f aca="true" t="shared" si="11" ref="N14:N19">IF(ISERROR(G14/M14-1),"         /0",(G14/M14-1))</f>
        <v>0.1751653127112731</v>
      </c>
      <c r="O14" s="384">
        <v>8502.288999999997</v>
      </c>
      <c r="P14" s="385">
        <v>5239.532000000001</v>
      </c>
      <c r="Q14" s="386">
        <v>1070.753</v>
      </c>
      <c r="R14" s="385">
        <v>647.1339999999999</v>
      </c>
      <c r="S14" s="387">
        <f aca="true" t="shared" si="12" ref="S14:S19">SUM(O14:R14)</f>
        <v>15459.707999999999</v>
      </c>
      <c r="T14" s="388">
        <f aca="true" t="shared" si="13" ref="T14:T19">S14/$S$9</f>
        <v>0.05094807490974324</v>
      </c>
      <c r="U14" s="389">
        <v>8379.184000000001</v>
      </c>
      <c r="V14" s="385">
        <v>5283.9079999999985</v>
      </c>
      <c r="W14" s="386">
        <v>121.922</v>
      </c>
      <c r="X14" s="385">
        <v>112.815</v>
      </c>
      <c r="Y14" s="387">
        <f aca="true" t="shared" si="14" ref="Y14:Y19">SUM(U14:X14)</f>
        <v>13897.829000000002</v>
      </c>
      <c r="Z14" s="391">
        <f t="shared" si="7"/>
        <v>0.11238294844468122</v>
      </c>
    </row>
    <row r="15" spans="1:26" ht="18.75" customHeight="1">
      <c r="A15" s="422" t="s">
        <v>405</v>
      </c>
      <c r="B15" s="423" t="s">
        <v>406</v>
      </c>
      <c r="C15" s="384">
        <v>163.125</v>
      </c>
      <c r="D15" s="385">
        <v>1250.5929999999998</v>
      </c>
      <c r="E15" s="386">
        <v>47.979000000000006</v>
      </c>
      <c r="F15" s="385">
        <v>163.523</v>
      </c>
      <c r="G15" s="387">
        <f t="shared" si="8"/>
        <v>1625.2199999999998</v>
      </c>
      <c r="H15" s="388">
        <f t="shared" si="9"/>
        <v>0.052428859957954196</v>
      </c>
      <c r="I15" s="389">
        <v>131.356</v>
      </c>
      <c r="J15" s="385">
        <v>945.32</v>
      </c>
      <c r="K15" s="386">
        <v>50.631</v>
      </c>
      <c r="L15" s="385">
        <v>271.902</v>
      </c>
      <c r="M15" s="387">
        <f t="shared" si="10"/>
        <v>1399.209</v>
      </c>
      <c r="N15" s="390">
        <f t="shared" si="11"/>
        <v>0.16152769171724857</v>
      </c>
      <c r="O15" s="384">
        <v>1343.9930000000002</v>
      </c>
      <c r="P15" s="385">
        <v>10832.494999999999</v>
      </c>
      <c r="Q15" s="386">
        <v>319.26800000000003</v>
      </c>
      <c r="R15" s="385">
        <v>2358.3399999999997</v>
      </c>
      <c r="S15" s="387">
        <f t="shared" si="12"/>
        <v>14854.096</v>
      </c>
      <c r="T15" s="388">
        <f t="shared" si="13"/>
        <v>0.04895225677771647</v>
      </c>
      <c r="U15" s="389">
        <v>1330.3450000000003</v>
      </c>
      <c r="V15" s="385">
        <v>9600.894999999997</v>
      </c>
      <c r="W15" s="386">
        <v>401.0739999999999</v>
      </c>
      <c r="X15" s="385">
        <v>2328.1510000000003</v>
      </c>
      <c r="Y15" s="387">
        <f t="shared" si="14"/>
        <v>13660.464999999998</v>
      </c>
      <c r="Z15" s="391">
        <f t="shared" si="7"/>
        <v>0.08737850431885019</v>
      </c>
    </row>
    <row r="16" spans="1:26" ht="18.75" customHeight="1">
      <c r="A16" s="422" t="s">
        <v>401</v>
      </c>
      <c r="B16" s="423" t="s">
        <v>402</v>
      </c>
      <c r="C16" s="384">
        <v>156.179</v>
      </c>
      <c r="D16" s="385">
        <v>607.015</v>
      </c>
      <c r="E16" s="386">
        <v>1.7770000000000001</v>
      </c>
      <c r="F16" s="385">
        <v>1.656</v>
      </c>
      <c r="G16" s="387">
        <f t="shared" si="8"/>
        <v>766.627</v>
      </c>
      <c r="H16" s="388">
        <f t="shared" si="9"/>
        <v>0.024731039258061402</v>
      </c>
      <c r="I16" s="389">
        <v>392.94</v>
      </c>
      <c r="J16" s="385">
        <v>627.81</v>
      </c>
      <c r="K16" s="386">
        <v>15.113</v>
      </c>
      <c r="L16" s="385">
        <v>19.799000000000003</v>
      </c>
      <c r="M16" s="387">
        <f t="shared" si="10"/>
        <v>1055.662</v>
      </c>
      <c r="N16" s="390">
        <f t="shared" si="11"/>
        <v>-0.2737950215125675</v>
      </c>
      <c r="O16" s="384">
        <v>2437.0910000000003</v>
      </c>
      <c r="P16" s="385">
        <v>5714.736999999999</v>
      </c>
      <c r="Q16" s="386">
        <v>13.628999999999998</v>
      </c>
      <c r="R16" s="385">
        <v>17.108</v>
      </c>
      <c r="S16" s="387">
        <f t="shared" si="12"/>
        <v>8182.565</v>
      </c>
      <c r="T16" s="388">
        <f t="shared" si="13"/>
        <v>0.026965964336056233</v>
      </c>
      <c r="U16" s="389">
        <v>3156.6200000000003</v>
      </c>
      <c r="V16" s="385">
        <v>5556.477999999999</v>
      </c>
      <c r="W16" s="386">
        <v>26.889000000000006</v>
      </c>
      <c r="X16" s="385">
        <v>44.49399999999999</v>
      </c>
      <c r="Y16" s="387">
        <f t="shared" si="14"/>
        <v>8784.481</v>
      </c>
      <c r="Z16" s="391">
        <f>IF(ISERROR(S16/Y16-1),"         /0",IF(S16/Y16&gt;5,"  *  ",(S16/Y16-1)))</f>
        <v>-0.06852038270673022</v>
      </c>
    </row>
    <row r="17" spans="1:26" ht="18.75" customHeight="1">
      <c r="A17" s="422" t="s">
        <v>464</v>
      </c>
      <c r="B17" s="423" t="s">
        <v>464</v>
      </c>
      <c r="C17" s="384">
        <v>103.634</v>
      </c>
      <c r="D17" s="385">
        <v>152.92700000000002</v>
      </c>
      <c r="E17" s="386">
        <v>86.66499999999999</v>
      </c>
      <c r="F17" s="385">
        <v>248.53700000000003</v>
      </c>
      <c r="G17" s="387">
        <f t="shared" si="8"/>
        <v>591.763</v>
      </c>
      <c r="H17" s="388">
        <f t="shared" si="9"/>
        <v>0.019090005940918062</v>
      </c>
      <c r="I17" s="389">
        <v>196.23600000000002</v>
      </c>
      <c r="J17" s="385">
        <v>209.172</v>
      </c>
      <c r="K17" s="386">
        <v>118.87400000000001</v>
      </c>
      <c r="L17" s="385">
        <v>312.7369999999999</v>
      </c>
      <c r="M17" s="387">
        <f t="shared" si="10"/>
        <v>837.019</v>
      </c>
      <c r="N17" s="390">
        <f t="shared" si="11"/>
        <v>-0.29301126975612257</v>
      </c>
      <c r="O17" s="384">
        <v>1143.6889999999996</v>
      </c>
      <c r="P17" s="385">
        <v>2113.27</v>
      </c>
      <c r="Q17" s="386">
        <v>649.0539999999999</v>
      </c>
      <c r="R17" s="385">
        <v>2264.7269999999953</v>
      </c>
      <c r="S17" s="387">
        <f t="shared" si="12"/>
        <v>6170.739999999995</v>
      </c>
      <c r="T17" s="388">
        <f t="shared" si="13"/>
        <v>0.020335916032084744</v>
      </c>
      <c r="U17" s="389">
        <v>1696.4909999999993</v>
      </c>
      <c r="V17" s="385">
        <v>1906.6439999999996</v>
      </c>
      <c r="W17" s="386">
        <v>732.2170000000003</v>
      </c>
      <c r="X17" s="385">
        <v>1773.5266000000008</v>
      </c>
      <c r="Y17" s="387">
        <f t="shared" si="14"/>
        <v>6108.8786</v>
      </c>
      <c r="Z17" s="391">
        <f>IF(ISERROR(S17/Y17-1),"         /0",IF(S17/Y17&gt;5,"  *  ",(S17/Y17-1)))</f>
        <v>0.010126473948916859</v>
      </c>
    </row>
    <row r="18" spans="1:26" ht="18.75" customHeight="1">
      <c r="A18" s="422" t="s">
        <v>415</v>
      </c>
      <c r="B18" s="423" t="s">
        <v>416</v>
      </c>
      <c r="C18" s="384">
        <v>311.889</v>
      </c>
      <c r="D18" s="385">
        <v>230.991</v>
      </c>
      <c r="E18" s="386">
        <v>1.036</v>
      </c>
      <c r="F18" s="385">
        <v>2.5920000000000005</v>
      </c>
      <c r="G18" s="387">
        <f t="shared" si="8"/>
        <v>546.5079999999999</v>
      </c>
      <c r="H18" s="388">
        <f t="shared" si="9"/>
        <v>0.017630100169762637</v>
      </c>
      <c r="I18" s="389">
        <v>327.67299999999994</v>
      </c>
      <c r="J18" s="385">
        <v>257.622</v>
      </c>
      <c r="K18" s="386">
        <v>1.951</v>
      </c>
      <c r="L18" s="385">
        <v>2.061</v>
      </c>
      <c r="M18" s="387">
        <f t="shared" si="10"/>
        <v>589.307</v>
      </c>
      <c r="N18" s="390">
        <f t="shared" si="11"/>
        <v>-0.07262598272207876</v>
      </c>
      <c r="O18" s="384">
        <v>2327.1130000000003</v>
      </c>
      <c r="P18" s="385">
        <v>2216.6720000000005</v>
      </c>
      <c r="Q18" s="386">
        <v>5.910999999999996</v>
      </c>
      <c r="R18" s="385">
        <v>16.793999999999997</v>
      </c>
      <c r="S18" s="387">
        <f t="shared" si="12"/>
        <v>4566.490000000001</v>
      </c>
      <c r="T18" s="388">
        <f t="shared" si="13"/>
        <v>0.01504904714853563</v>
      </c>
      <c r="U18" s="389">
        <v>2337.0630000000006</v>
      </c>
      <c r="V18" s="385">
        <v>2145.654</v>
      </c>
      <c r="W18" s="386">
        <v>31.561000000000003</v>
      </c>
      <c r="X18" s="385">
        <v>38.03499999999999</v>
      </c>
      <c r="Y18" s="387">
        <f t="shared" si="14"/>
        <v>4552.313</v>
      </c>
      <c r="Z18" s="391">
        <f>IF(ISERROR(S18/Y18-1),"         /0",IF(S18/Y18&gt;5,"  *  ",(S18/Y18-1)))</f>
        <v>0.0031142410462550174</v>
      </c>
    </row>
    <row r="19" spans="1:26" ht="18.75" customHeight="1">
      <c r="A19" s="422" t="s">
        <v>407</v>
      </c>
      <c r="B19" s="423" t="s">
        <v>408</v>
      </c>
      <c r="C19" s="384">
        <v>218.24400000000003</v>
      </c>
      <c r="D19" s="385">
        <v>298.39399999999995</v>
      </c>
      <c r="E19" s="386">
        <v>3.637</v>
      </c>
      <c r="F19" s="385">
        <v>1.594</v>
      </c>
      <c r="G19" s="387">
        <f t="shared" si="8"/>
        <v>521.8689999999999</v>
      </c>
      <c r="H19" s="388">
        <f t="shared" si="9"/>
        <v>0.01683525720665362</v>
      </c>
      <c r="I19" s="389">
        <v>255.493</v>
      </c>
      <c r="J19" s="385">
        <v>343.6819999999999</v>
      </c>
      <c r="K19" s="386">
        <v>17.951999999999998</v>
      </c>
      <c r="L19" s="385">
        <v>9.391</v>
      </c>
      <c r="M19" s="387">
        <f t="shared" si="10"/>
        <v>626.5179999999999</v>
      </c>
      <c r="N19" s="390">
        <f t="shared" si="11"/>
        <v>-0.16703271095164063</v>
      </c>
      <c r="O19" s="384">
        <v>1789.376</v>
      </c>
      <c r="P19" s="385">
        <v>2874.673</v>
      </c>
      <c r="Q19" s="386">
        <v>117.47000000000007</v>
      </c>
      <c r="R19" s="385">
        <v>25.73100000000001</v>
      </c>
      <c r="S19" s="387">
        <f t="shared" si="12"/>
        <v>4807.25</v>
      </c>
      <c r="T19" s="388">
        <f t="shared" si="13"/>
        <v>0.01584248118462931</v>
      </c>
      <c r="U19" s="389">
        <v>1528.5269999999998</v>
      </c>
      <c r="V19" s="385">
        <v>2591.034999999999</v>
      </c>
      <c r="W19" s="386">
        <v>78.72899999999997</v>
      </c>
      <c r="X19" s="385">
        <v>81.51799999999997</v>
      </c>
      <c r="Y19" s="387">
        <f t="shared" si="14"/>
        <v>4279.808999999999</v>
      </c>
      <c r="Z19" s="391">
        <f t="shared" si="7"/>
        <v>0.1232393782058967</v>
      </c>
    </row>
    <row r="20" spans="1:26" ht="18.75" customHeight="1">
      <c r="A20" s="422" t="s">
        <v>477</v>
      </c>
      <c r="B20" s="423" t="s">
        <v>477</v>
      </c>
      <c r="C20" s="384">
        <v>110.82099999999998</v>
      </c>
      <c r="D20" s="385">
        <v>41.672</v>
      </c>
      <c r="E20" s="386">
        <v>262.645</v>
      </c>
      <c r="F20" s="385">
        <v>56.041</v>
      </c>
      <c r="G20" s="387">
        <f t="shared" si="0"/>
        <v>471.179</v>
      </c>
      <c r="H20" s="388">
        <f t="shared" si="1"/>
        <v>0.015200020800955503</v>
      </c>
      <c r="I20" s="389">
        <v>110.68299999999998</v>
      </c>
      <c r="J20" s="385">
        <v>44.04099999999999</v>
      </c>
      <c r="K20" s="386">
        <v>299.75</v>
      </c>
      <c r="L20" s="385">
        <v>56.57899999999999</v>
      </c>
      <c r="M20" s="387">
        <f t="shared" si="2"/>
        <v>511.05299999999994</v>
      </c>
      <c r="N20" s="390">
        <f t="shared" si="3"/>
        <v>-0.07802321872682472</v>
      </c>
      <c r="O20" s="384">
        <v>1380.7279999999996</v>
      </c>
      <c r="P20" s="385">
        <v>501.48599999999993</v>
      </c>
      <c r="Q20" s="386">
        <v>2247.845999999999</v>
      </c>
      <c r="R20" s="385">
        <v>393.09499999999997</v>
      </c>
      <c r="S20" s="387">
        <f t="shared" si="4"/>
        <v>4523.154999999999</v>
      </c>
      <c r="T20" s="388">
        <f t="shared" si="5"/>
        <v>0.014906234954009457</v>
      </c>
      <c r="U20" s="389">
        <v>1500.8489999999993</v>
      </c>
      <c r="V20" s="385">
        <v>583.6419999999999</v>
      </c>
      <c r="W20" s="386">
        <v>1737.3119999999994</v>
      </c>
      <c r="X20" s="385">
        <v>376.06799999999987</v>
      </c>
      <c r="Y20" s="387">
        <f t="shared" si="6"/>
        <v>4197.870999999998</v>
      </c>
      <c r="Z20" s="391">
        <f t="shared" si="7"/>
        <v>0.07748785038892358</v>
      </c>
    </row>
    <row r="21" spans="1:26" ht="18.75" customHeight="1">
      <c r="A21" s="422" t="s">
        <v>411</v>
      </c>
      <c r="B21" s="423" t="s">
        <v>412</v>
      </c>
      <c r="C21" s="384">
        <v>178.339</v>
      </c>
      <c r="D21" s="385">
        <v>192.21</v>
      </c>
      <c r="E21" s="386">
        <v>8.148000000000001</v>
      </c>
      <c r="F21" s="385">
        <v>2.016</v>
      </c>
      <c r="G21" s="387">
        <f aca="true" t="shared" si="15" ref="G21:G57">SUM(C21:F21)</f>
        <v>380.713</v>
      </c>
      <c r="H21" s="388">
        <f t="shared" si="1"/>
        <v>0.012281628678685113</v>
      </c>
      <c r="I21" s="389">
        <v>241.333</v>
      </c>
      <c r="J21" s="385">
        <v>199.272</v>
      </c>
      <c r="K21" s="386">
        <v>14.469</v>
      </c>
      <c r="L21" s="385">
        <v>1.553</v>
      </c>
      <c r="M21" s="387">
        <f aca="true" t="shared" si="16" ref="M21:M57">SUM(I21:L21)</f>
        <v>456.627</v>
      </c>
      <c r="N21" s="390">
        <f aca="true" t="shared" si="17" ref="N21:N57">IF(ISERROR(G21/M21-1),"         /0",(G21/M21-1))</f>
        <v>-0.1662494771443651</v>
      </c>
      <c r="O21" s="384">
        <v>2005.0109999999995</v>
      </c>
      <c r="P21" s="385">
        <v>1968.1889999999994</v>
      </c>
      <c r="Q21" s="386">
        <v>125.246</v>
      </c>
      <c r="R21" s="385">
        <v>33.88300000000001</v>
      </c>
      <c r="S21" s="387">
        <f aca="true" t="shared" si="18" ref="S21:S57">SUM(O21:R21)</f>
        <v>4132.328999999999</v>
      </c>
      <c r="T21" s="388">
        <f t="shared" si="5"/>
        <v>0.013618252520921116</v>
      </c>
      <c r="U21" s="389">
        <v>1883.4189999999994</v>
      </c>
      <c r="V21" s="385">
        <v>1615.3969999999995</v>
      </c>
      <c r="W21" s="386">
        <v>173.68699999999998</v>
      </c>
      <c r="X21" s="385">
        <v>35.38999999999999</v>
      </c>
      <c r="Y21" s="387">
        <f aca="true" t="shared" si="19" ref="Y21:Y57">SUM(U21:X21)</f>
        <v>3707.8929999999987</v>
      </c>
      <c r="Z21" s="391">
        <f aca="true" t="shared" si="20" ref="Z21:Z57">IF(ISERROR(S21/Y21-1),"         /0",IF(S21/Y21&gt;5,"  *  ",(S21/Y21-1)))</f>
        <v>0.11446824382472753</v>
      </c>
    </row>
    <row r="22" spans="1:26" ht="18.75" customHeight="1">
      <c r="A22" s="422" t="s">
        <v>436</v>
      </c>
      <c r="B22" s="423" t="s">
        <v>437</v>
      </c>
      <c r="C22" s="384">
        <v>118.38599999999998</v>
      </c>
      <c r="D22" s="385">
        <v>76.312</v>
      </c>
      <c r="E22" s="386">
        <v>92.383</v>
      </c>
      <c r="F22" s="385">
        <v>54.87299999999998</v>
      </c>
      <c r="G22" s="387">
        <f t="shared" si="15"/>
        <v>341.95399999999995</v>
      </c>
      <c r="H22" s="388">
        <f t="shared" si="1"/>
        <v>0.011031280920775198</v>
      </c>
      <c r="I22" s="389">
        <v>129.35500000000002</v>
      </c>
      <c r="J22" s="385">
        <v>138.05200000000002</v>
      </c>
      <c r="K22" s="386">
        <v>93.43700000000004</v>
      </c>
      <c r="L22" s="385">
        <v>87.86799999999997</v>
      </c>
      <c r="M22" s="387">
        <f t="shared" si="16"/>
        <v>448.712</v>
      </c>
      <c r="N22" s="390">
        <f t="shared" si="17"/>
        <v>-0.2379209827238854</v>
      </c>
      <c r="O22" s="384">
        <v>1080.5369999999996</v>
      </c>
      <c r="P22" s="385">
        <v>772.573</v>
      </c>
      <c r="Q22" s="386">
        <v>868.0799999999983</v>
      </c>
      <c r="R22" s="385">
        <v>577.5559999999984</v>
      </c>
      <c r="S22" s="387">
        <f t="shared" si="18"/>
        <v>3298.7459999999965</v>
      </c>
      <c r="T22" s="388">
        <f t="shared" si="5"/>
        <v>0.01087114700460162</v>
      </c>
      <c r="U22" s="389">
        <v>1126.255</v>
      </c>
      <c r="V22" s="385">
        <v>869.8910000000001</v>
      </c>
      <c r="W22" s="386">
        <v>900.7165999999985</v>
      </c>
      <c r="X22" s="385">
        <v>771.8479999999979</v>
      </c>
      <c r="Y22" s="387">
        <f t="shared" si="19"/>
        <v>3668.7105999999967</v>
      </c>
      <c r="Z22" s="391">
        <f t="shared" si="20"/>
        <v>-0.10084322268428603</v>
      </c>
    </row>
    <row r="23" spans="1:26" ht="18.75" customHeight="1">
      <c r="A23" s="422" t="s">
        <v>467</v>
      </c>
      <c r="B23" s="423" t="s">
        <v>468</v>
      </c>
      <c r="C23" s="384">
        <v>107.43599999999999</v>
      </c>
      <c r="D23" s="385">
        <v>172.27300000000002</v>
      </c>
      <c r="E23" s="386">
        <v>22.395</v>
      </c>
      <c r="F23" s="385">
        <v>19.935</v>
      </c>
      <c r="G23" s="387">
        <f>SUM(C23:F23)</f>
        <v>322.039</v>
      </c>
      <c r="H23" s="388">
        <f>G23/$G$9</f>
        <v>0.010388832054736967</v>
      </c>
      <c r="I23" s="389">
        <v>133.56300000000002</v>
      </c>
      <c r="J23" s="385">
        <v>220.935</v>
      </c>
      <c r="K23" s="386">
        <v>2.8299999999999996</v>
      </c>
      <c r="L23" s="385">
        <v>3.145</v>
      </c>
      <c r="M23" s="387">
        <f>SUM(I23:L23)</f>
        <v>360.473</v>
      </c>
      <c r="N23" s="390">
        <f>IF(ISERROR(G23/M23-1),"         /0",(G23/M23-1))</f>
        <v>-0.10662102293375653</v>
      </c>
      <c r="O23" s="384">
        <v>723.1799999999998</v>
      </c>
      <c r="P23" s="385">
        <v>1370.8210000000001</v>
      </c>
      <c r="Q23" s="386">
        <v>147.671</v>
      </c>
      <c r="R23" s="385">
        <v>196.484</v>
      </c>
      <c r="S23" s="387">
        <f>SUM(O23:R23)</f>
        <v>2438.156</v>
      </c>
      <c r="T23" s="388">
        <f>S23/$S$9</f>
        <v>0.008035038859054773</v>
      </c>
      <c r="U23" s="389">
        <v>999.9480000000001</v>
      </c>
      <c r="V23" s="385">
        <v>1620.4579999999999</v>
      </c>
      <c r="W23" s="386">
        <v>24.314</v>
      </c>
      <c r="X23" s="385">
        <v>31.840999999999994</v>
      </c>
      <c r="Y23" s="387">
        <f>SUM(U23:X23)</f>
        <v>2676.5609999999997</v>
      </c>
      <c r="Z23" s="391">
        <f>IF(ISERROR(S23/Y23-1),"         /0",IF(S23/Y23&gt;5,"  *  ",(S23/Y23-1)))</f>
        <v>-0.08907138675337489</v>
      </c>
    </row>
    <row r="24" spans="1:26" ht="18.75" customHeight="1">
      <c r="A24" s="422" t="s">
        <v>471</v>
      </c>
      <c r="B24" s="423" t="s">
        <v>472</v>
      </c>
      <c r="C24" s="384">
        <v>166.632</v>
      </c>
      <c r="D24" s="385">
        <v>122.20299999999999</v>
      </c>
      <c r="E24" s="386">
        <v>13.031</v>
      </c>
      <c r="F24" s="385">
        <v>9.505</v>
      </c>
      <c r="G24" s="387">
        <f>SUM(C24:F24)</f>
        <v>311.371</v>
      </c>
      <c r="H24" s="388">
        <f>G24/$G$9</f>
        <v>0.010044687214019122</v>
      </c>
      <c r="I24" s="389">
        <v>94.90299999999999</v>
      </c>
      <c r="J24" s="385">
        <v>104.86699999999999</v>
      </c>
      <c r="K24" s="386">
        <v>10.969999999999999</v>
      </c>
      <c r="L24" s="385">
        <v>7.925</v>
      </c>
      <c r="M24" s="387">
        <f>SUM(I24:L24)</f>
        <v>218.665</v>
      </c>
      <c r="N24" s="390">
        <f>IF(ISERROR(G24/M24-1),"         /0",(G24/M24-1))</f>
        <v>0.42396359728351585</v>
      </c>
      <c r="O24" s="384">
        <v>1234.019</v>
      </c>
      <c r="P24" s="385">
        <v>1049.0750000000003</v>
      </c>
      <c r="Q24" s="386">
        <v>87.30400000000002</v>
      </c>
      <c r="R24" s="385">
        <v>93.807</v>
      </c>
      <c r="S24" s="387">
        <f>SUM(O24:R24)</f>
        <v>2464.205</v>
      </c>
      <c r="T24" s="388">
        <f>S24/$S$9</f>
        <v>0.008120884361655721</v>
      </c>
      <c r="U24" s="389">
        <v>655.334</v>
      </c>
      <c r="V24" s="385">
        <v>726.2379999999999</v>
      </c>
      <c r="W24" s="386">
        <v>57.659000000000006</v>
      </c>
      <c r="X24" s="385">
        <v>66.64700000000002</v>
      </c>
      <c r="Y24" s="387">
        <f>SUM(U24:X24)</f>
        <v>1505.878</v>
      </c>
      <c r="Z24" s="391">
        <f>IF(ISERROR(S24/Y24-1),"         /0",IF(S24/Y24&gt;5,"  *  ",(S24/Y24-1)))</f>
        <v>0.6363908630048385</v>
      </c>
    </row>
    <row r="25" spans="1:26" ht="18.75" customHeight="1">
      <c r="A25" s="422" t="s">
        <v>409</v>
      </c>
      <c r="B25" s="423" t="s">
        <v>410</v>
      </c>
      <c r="C25" s="384">
        <v>100.033</v>
      </c>
      <c r="D25" s="385">
        <v>139.322</v>
      </c>
      <c r="E25" s="386">
        <v>0.02</v>
      </c>
      <c r="F25" s="385">
        <v>0.902</v>
      </c>
      <c r="G25" s="387">
        <f>SUM(C25:F25)</f>
        <v>240.27700000000002</v>
      </c>
      <c r="H25" s="388">
        <f>G25/$G$9</f>
        <v>0.0077512270241058825</v>
      </c>
      <c r="I25" s="389">
        <v>168.121</v>
      </c>
      <c r="J25" s="385">
        <v>172.48399999999998</v>
      </c>
      <c r="K25" s="386">
        <v>0.08</v>
      </c>
      <c r="L25" s="385">
        <v>1.021</v>
      </c>
      <c r="M25" s="387">
        <f>SUM(I25:L25)</f>
        <v>341.706</v>
      </c>
      <c r="N25" s="390">
        <f>IF(ISERROR(G25/M25-1),"         /0",(G25/M25-1))</f>
        <v>-0.29683119406741465</v>
      </c>
      <c r="O25" s="384">
        <v>1501.344</v>
      </c>
      <c r="P25" s="385">
        <v>1435.5249999999999</v>
      </c>
      <c r="Q25" s="386">
        <v>5.343999999999998</v>
      </c>
      <c r="R25" s="385">
        <v>10.790999999999997</v>
      </c>
      <c r="S25" s="387">
        <f>SUM(O25:R25)</f>
        <v>2953.004</v>
      </c>
      <c r="T25" s="388">
        <f>S25/$S$9</f>
        <v>0.009731740664233208</v>
      </c>
      <c r="U25" s="389">
        <v>1421.744</v>
      </c>
      <c r="V25" s="385">
        <v>1303.398</v>
      </c>
      <c r="W25" s="386">
        <v>1.698</v>
      </c>
      <c r="X25" s="385">
        <v>9.815999999999999</v>
      </c>
      <c r="Y25" s="387">
        <f>SUM(U25:X25)</f>
        <v>2736.6559999999995</v>
      </c>
      <c r="Z25" s="391">
        <f>IF(ISERROR(S25/Y25-1),"         /0",IF(S25/Y25&gt;5,"  *  ",(S25/Y25-1)))</f>
        <v>0.07905560655047639</v>
      </c>
    </row>
    <row r="26" spans="1:26" ht="18.75" customHeight="1">
      <c r="A26" s="422" t="s">
        <v>423</v>
      </c>
      <c r="B26" s="423" t="s">
        <v>423</v>
      </c>
      <c r="C26" s="384">
        <v>91.732</v>
      </c>
      <c r="D26" s="385">
        <v>116.01999999999998</v>
      </c>
      <c r="E26" s="386">
        <v>6.021000000000001</v>
      </c>
      <c r="F26" s="385">
        <v>6.047999999999997</v>
      </c>
      <c r="G26" s="387">
        <f>SUM(C26:F26)</f>
        <v>219.82099999999997</v>
      </c>
      <c r="H26" s="388">
        <f>G26/$G$9</f>
        <v>0.007091325743479313</v>
      </c>
      <c r="I26" s="389">
        <v>172.40800000000002</v>
      </c>
      <c r="J26" s="385">
        <v>191.39299999999997</v>
      </c>
      <c r="K26" s="386">
        <v>10.630999999999997</v>
      </c>
      <c r="L26" s="385">
        <v>6.807999999999999</v>
      </c>
      <c r="M26" s="387">
        <f>SUM(I26:L26)</f>
        <v>381.23999999999995</v>
      </c>
      <c r="N26" s="390">
        <f>IF(ISERROR(G26/M26-1),"         /0",(G26/M26-1))</f>
        <v>-0.4234052040709264</v>
      </c>
      <c r="O26" s="384">
        <v>1067.643</v>
      </c>
      <c r="P26" s="385">
        <v>1268.644</v>
      </c>
      <c r="Q26" s="386">
        <v>65.89199999999997</v>
      </c>
      <c r="R26" s="385">
        <v>57.971000000000004</v>
      </c>
      <c r="S26" s="387">
        <f>SUM(O26:R26)</f>
        <v>2460.15</v>
      </c>
      <c r="T26" s="388">
        <f>S26/$S$9</f>
        <v>0.008107520949891476</v>
      </c>
      <c r="U26" s="389">
        <v>1004.6780000000002</v>
      </c>
      <c r="V26" s="385">
        <v>1151.6479999999997</v>
      </c>
      <c r="W26" s="386">
        <v>77.43400000000001</v>
      </c>
      <c r="X26" s="385">
        <v>73.75500000000001</v>
      </c>
      <c r="Y26" s="387">
        <f>SUM(U26:X26)</f>
        <v>2307.5150000000003</v>
      </c>
      <c r="Z26" s="391">
        <f>IF(ISERROR(S26/Y26-1),"         /0",IF(S26/Y26&gt;5,"  *  ",(S26/Y26-1)))</f>
        <v>0.06614691562135011</v>
      </c>
    </row>
    <row r="27" spans="1:26" ht="18.75" customHeight="1">
      <c r="A27" s="422" t="s">
        <v>417</v>
      </c>
      <c r="B27" s="423" t="s">
        <v>418</v>
      </c>
      <c r="C27" s="384">
        <v>48.525000000000006</v>
      </c>
      <c r="D27" s="385">
        <v>152.037</v>
      </c>
      <c r="E27" s="386">
        <v>0.39</v>
      </c>
      <c r="F27" s="385">
        <v>0.371</v>
      </c>
      <c r="G27" s="387">
        <f t="shared" si="15"/>
        <v>201.323</v>
      </c>
      <c r="H27" s="388">
        <f t="shared" si="1"/>
        <v>0.00649458865465304</v>
      </c>
      <c r="I27" s="389">
        <v>42.972</v>
      </c>
      <c r="J27" s="385">
        <v>182.16500000000002</v>
      </c>
      <c r="K27" s="386">
        <v>1.989</v>
      </c>
      <c r="L27" s="385">
        <v>6.339</v>
      </c>
      <c r="M27" s="387">
        <f t="shared" si="16"/>
        <v>233.46500000000003</v>
      </c>
      <c r="N27" s="390">
        <f t="shared" si="17"/>
        <v>-0.13767374124601128</v>
      </c>
      <c r="O27" s="384">
        <v>451.305</v>
      </c>
      <c r="P27" s="385">
        <v>1461.2309999999998</v>
      </c>
      <c r="Q27" s="386">
        <v>11.324999999999998</v>
      </c>
      <c r="R27" s="385">
        <v>16.972999999999995</v>
      </c>
      <c r="S27" s="387">
        <f t="shared" si="18"/>
        <v>1940.8339999999998</v>
      </c>
      <c r="T27" s="388">
        <f t="shared" si="5"/>
        <v>0.0063960946752278</v>
      </c>
      <c r="U27" s="389">
        <v>413.34000000000003</v>
      </c>
      <c r="V27" s="385">
        <v>1354.91</v>
      </c>
      <c r="W27" s="386">
        <v>20.665999999999993</v>
      </c>
      <c r="X27" s="385">
        <v>37.24699999999999</v>
      </c>
      <c r="Y27" s="387">
        <f t="shared" si="19"/>
        <v>1826.163</v>
      </c>
      <c r="Z27" s="391">
        <f t="shared" si="20"/>
        <v>0.0627934089125668</v>
      </c>
    </row>
    <row r="28" spans="1:26" ht="18.75" customHeight="1">
      <c r="A28" s="422" t="s">
        <v>413</v>
      </c>
      <c r="B28" s="423" t="s">
        <v>414</v>
      </c>
      <c r="C28" s="384">
        <v>56.967999999999996</v>
      </c>
      <c r="D28" s="385">
        <v>25.924000000000003</v>
      </c>
      <c r="E28" s="386">
        <v>64.33000000000001</v>
      </c>
      <c r="F28" s="385">
        <v>41.04099999999999</v>
      </c>
      <c r="G28" s="387">
        <f t="shared" si="15"/>
        <v>188.263</v>
      </c>
      <c r="H28" s="388">
        <f t="shared" si="1"/>
        <v>0.006073278979008585</v>
      </c>
      <c r="I28" s="389">
        <v>62.377</v>
      </c>
      <c r="J28" s="385">
        <v>20.547000000000004</v>
      </c>
      <c r="K28" s="386">
        <v>76.651</v>
      </c>
      <c r="L28" s="385">
        <v>47.979</v>
      </c>
      <c r="M28" s="387">
        <f t="shared" si="16"/>
        <v>207.55399999999997</v>
      </c>
      <c r="N28" s="390" t="s">
        <v>45</v>
      </c>
      <c r="O28" s="384">
        <v>1104.1890000000005</v>
      </c>
      <c r="P28" s="385">
        <v>935.6469999999996</v>
      </c>
      <c r="Q28" s="386">
        <v>585.1699999999996</v>
      </c>
      <c r="R28" s="385">
        <v>427.63400000000024</v>
      </c>
      <c r="S28" s="387">
        <f t="shared" si="18"/>
        <v>3052.6400000000003</v>
      </c>
      <c r="T28" s="388">
        <f t="shared" si="5"/>
        <v>0.010060095015538369</v>
      </c>
      <c r="U28" s="389">
        <v>548.9009999999998</v>
      </c>
      <c r="V28" s="385">
        <v>229.96799999999982</v>
      </c>
      <c r="W28" s="386">
        <v>543.1160000000008</v>
      </c>
      <c r="X28" s="385">
        <v>393.84100000000007</v>
      </c>
      <c r="Y28" s="387">
        <f t="shared" si="19"/>
        <v>1715.8260000000007</v>
      </c>
      <c r="Z28" s="391">
        <f t="shared" si="20"/>
        <v>0.7791081380046689</v>
      </c>
    </row>
    <row r="29" spans="1:26" ht="18.75" customHeight="1">
      <c r="A29" s="422" t="s">
        <v>446</v>
      </c>
      <c r="B29" s="423" t="s">
        <v>447</v>
      </c>
      <c r="C29" s="384">
        <v>103.62100000000001</v>
      </c>
      <c r="D29" s="385">
        <v>76.685</v>
      </c>
      <c r="E29" s="386">
        <v>2.546</v>
      </c>
      <c r="F29" s="385">
        <v>3.3039999999999994</v>
      </c>
      <c r="G29" s="387">
        <f t="shared" si="15"/>
        <v>186.156</v>
      </c>
      <c r="H29" s="388">
        <f t="shared" si="1"/>
        <v>0.006005308114798565</v>
      </c>
      <c r="I29" s="389">
        <v>51.289</v>
      </c>
      <c r="J29" s="385">
        <v>57.38</v>
      </c>
      <c r="K29" s="386">
        <v>52.355</v>
      </c>
      <c r="L29" s="385">
        <v>7.986999999999999</v>
      </c>
      <c r="M29" s="387">
        <f t="shared" si="16"/>
        <v>169.011</v>
      </c>
      <c r="N29" s="390">
        <f t="shared" si="17"/>
        <v>0.1014431013365995</v>
      </c>
      <c r="O29" s="384">
        <v>306.16</v>
      </c>
      <c r="P29" s="385">
        <v>519.209</v>
      </c>
      <c r="Q29" s="386">
        <v>253.7800000000001</v>
      </c>
      <c r="R29" s="385">
        <v>51.99099999999999</v>
      </c>
      <c r="S29" s="387">
        <f t="shared" si="18"/>
        <v>1131.1399999999999</v>
      </c>
      <c r="T29" s="388">
        <f t="shared" si="5"/>
        <v>0.0037277162966730657</v>
      </c>
      <c r="U29" s="389">
        <v>488.4749999999999</v>
      </c>
      <c r="V29" s="385">
        <v>613.6320000000001</v>
      </c>
      <c r="W29" s="386">
        <v>160.668</v>
      </c>
      <c r="X29" s="385">
        <v>35.68</v>
      </c>
      <c r="Y29" s="387">
        <f t="shared" si="19"/>
        <v>1298.4550000000002</v>
      </c>
      <c r="Z29" s="391">
        <f t="shared" si="20"/>
        <v>-0.1288569877277228</v>
      </c>
    </row>
    <row r="30" spans="1:26" ht="18.75" customHeight="1">
      <c r="A30" s="422" t="s">
        <v>428</v>
      </c>
      <c r="B30" s="423" t="s">
        <v>429</v>
      </c>
      <c r="C30" s="384">
        <v>45.685</v>
      </c>
      <c r="D30" s="385">
        <v>136.47699999999998</v>
      </c>
      <c r="E30" s="386">
        <v>0.47</v>
      </c>
      <c r="F30" s="385">
        <v>0.07</v>
      </c>
      <c r="G30" s="387">
        <f t="shared" si="15"/>
        <v>182.70199999999997</v>
      </c>
      <c r="H30" s="388">
        <f t="shared" si="1"/>
        <v>0.0058938836416227635</v>
      </c>
      <c r="I30" s="389">
        <v>45.34400000000001</v>
      </c>
      <c r="J30" s="385">
        <v>179.217</v>
      </c>
      <c r="K30" s="386">
        <v>0.25</v>
      </c>
      <c r="L30" s="385">
        <v>0.05</v>
      </c>
      <c r="M30" s="387">
        <f t="shared" si="16"/>
        <v>224.86100000000005</v>
      </c>
      <c r="N30" s="390">
        <f t="shared" si="17"/>
        <v>-0.1874891599699373</v>
      </c>
      <c r="O30" s="384">
        <v>493.61999999999995</v>
      </c>
      <c r="P30" s="385">
        <v>1461.074</v>
      </c>
      <c r="Q30" s="386">
        <v>3.2119999999999997</v>
      </c>
      <c r="R30" s="385">
        <v>6.608999999999999</v>
      </c>
      <c r="S30" s="387">
        <f t="shared" si="18"/>
        <v>1964.5149999999999</v>
      </c>
      <c r="T30" s="388">
        <f t="shared" si="5"/>
        <v>0.0064741363408231415</v>
      </c>
      <c r="U30" s="389">
        <v>534.9109999999998</v>
      </c>
      <c r="V30" s="385">
        <v>1321.479</v>
      </c>
      <c r="W30" s="386">
        <v>4.329</v>
      </c>
      <c r="X30" s="385">
        <v>7.522</v>
      </c>
      <c r="Y30" s="387">
        <f t="shared" si="19"/>
        <v>1868.2409999999998</v>
      </c>
      <c r="Z30" s="391">
        <f t="shared" si="20"/>
        <v>0.05153189551026882</v>
      </c>
    </row>
    <row r="31" spans="1:26" ht="18.75" customHeight="1">
      <c r="A31" s="422" t="s">
        <v>494</v>
      </c>
      <c r="B31" s="423" t="s">
        <v>495</v>
      </c>
      <c r="C31" s="384">
        <v>44.5</v>
      </c>
      <c r="D31" s="385">
        <v>54.440000000000005</v>
      </c>
      <c r="E31" s="386">
        <v>23.36</v>
      </c>
      <c r="F31" s="385">
        <v>14.018</v>
      </c>
      <c r="G31" s="387">
        <f t="shared" si="15"/>
        <v>136.31799999999998</v>
      </c>
      <c r="H31" s="388">
        <f t="shared" si="1"/>
        <v>0.004397556842611092</v>
      </c>
      <c r="I31" s="389">
        <v>50.940000000000005</v>
      </c>
      <c r="J31" s="385">
        <v>50.879999999999995</v>
      </c>
      <c r="K31" s="386">
        <v>52.65500000000001</v>
      </c>
      <c r="L31" s="385">
        <v>38.35099999999999</v>
      </c>
      <c r="M31" s="387">
        <f t="shared" si="16"/>
        <v>192.826</v>
      </c>
      <c r="N31" s="390">
        <f t="shared" si="17"/>
        <v>-0.2930517668779107</v>
      </c>
      <c r="O31" s="384">
        <v>330.87</v>
      </c>
      <c r="P31" s="385">
        <v>349.97</v>
      </c>
      <c r="Q31" s="386">
        <v>296.52299999999997</v>
      </c>
      <c r="R31" s="385">
        <v>242.002</v>
      </c>
      <c r="S31" s="387">
        <f t="shared" si="18"/>
        <v>1219.365</v>
      </c>
      <c r="T31" s="388">
        <f t="shared" si="5"/>
        <v>0.004018465249299603</v>
      </c>
      <c r="U31" s="389">
        <v>271.34000000000003</v>
      </c>
      <c r="V31" s="385">
        <v>387.69000000000005</v>
      </c>
      <c r="W31" s="386">
        <v>377.88500000000005</v>
      </c>
      <c r="X31" s="385">
        <v>322.01900000000006</v>
      </c>
      <c r="Y31" s="387">
        <f t="shared" si="19"/>
        <v>1358.9340000000002</v>
      </c>
      <c r="Z31" s="391">
        <f t="shared" si="20"/>
        <v>-0.10270476711893306</v>
      </c>
    </row>
    <row r="32" spans="1:26" ht="18.75" customHeight="1">
      <c r="A32" s="422" t="s">
        <v>419</v>
      </c>
      <c r="B32" s="423" t="s">
        <v>420</v>
      </c>
      <c r="C32" s="384">
        <v>26.334999999999997</v>
      </c>
      <c r="D32" s="385">
        <v>100.02000000000001</v>
      </c>
      <c r="E32" s="386">
        <v>0.251</v>
      </c>
      <c r="F32" s="385">
        <v>0.531</v>
      </c>
      <c r="G32" s="387">
        <f t="shared" si="15"/>
        <v>127.13700000000001</v>
      </c>
      <c r="H32" s="388">
        <f t="shared" si="1"/>
        <v>0.004101381947351389</v>
      </c>
      <c r="I32" s="389">
        <v>42.637</v>
      </c>
      <c r="J32" s="385">
        <v>150.684</v>
      </c>
      <c r="K32" s="386">
        <v>0.201</v>
      </c>
      <c r="L32" s="385">
        <v>0.361</v>
      </c>
      <c r="M32" s="387">
        <f t="shared" si="16"/>
        <v>193.88299999999998</v>
      </c>
      <c r="N32" s="390">
        <f t="shared" si="17"/>
        <v>-0.3442591666107909</v>
      </c>
      <c r="O32" s="384">
        <v>277.074</v>
      </c>
      <c r="P32" s="385">
        <v>959.8580000000002</v>
      </c>
      <c r="Q32" s="386">
        <v>4.215999999999998</v>
      </c>
      <c r="R32" s="385">
        <v>4.304</v>
      </c>
      <c r="S32" s="387">
        <f t="shared" si="18"/>
        <v>1245.4520000000002</v>
      </c>
      <c r="T32" s="388">
        <f t="shared" si="5"/>
        <v>0.004104435982393041</v>
      </c>
      <c r="U32" s="389">
        <v>323.2629999999999</v>
      </c>
      <c r="V32" s="385">
        <v>976.7780000000002</v>
      </c>
      <c r="W32" s="386">
        <v>5.254999999999999</v>
      </c>
      <c r="X32" s="385">
        <v>4.147999999999999</v>
      </c>
      <c r="Y32" s="387">
        <f t="shared" si="19"/>
        <v>1309.4440000000002</v>
      </c>
      <c r="Z32" s="391">
        <f t="shared" si="20"/>
        <v>-0.048869596561594064</v>
      </c>
    </row>
    <row r="33" spans="1:26" ht="18.75" customHeight="1">
      <c r="A33" s="422" t="s">
        <v>471</v>
      </c>
      <c r="B33" s="423" t="s">
        <v>482</v>
      </c>
      <c r="C33" s="384">
        <v>31.940000000000005</v>
      </c>
      <c r="D33" s="385">
        <v>10</v>
      </c>
      <c r="E33" s="386">
        <v>37.178</v>
      </c>
      <c r="F33" s="385">
        <v>45.267</v>
      </c>
      <c r="G33" s="387">
        <f t="shared" si="15"/>
        <v>124.38499999999999</v>
      </c>
      <c r="H33" s="388">
        <f t="shared" si="1"/>
        <v>0.004012603675730137</v>
      </c>
      <c r="I33" s="389">
        <v>9.7</v>
      </c>
      <c r="J33" s="385">
        <v>4.3</v>
      </c>
      <c r="K33" s="386">
        <v>35.038</v>
      </c>
      <c r="L33" s="385">
        <v>43.309999999999995</v>
      </c>
      <c r="M33" s="387">
        <f t="shared" si="16"/>
        <v>92.34799999999998</v>
      </c>
      <c r="N33" s="390">
        <f t="shared" si="17"/>
        <v>0.3469160133408413</v>
      </c>
      <c r="O33" s="384">
        <v>101.45</v>
      </c>
      <c r="P33" s="385">
        <v>32.55</v>
      </c>
      <c r="Q33" s="386">
        <v>338.24799999999993</v>
      </c>
      <c r="R33" s="385">
        <v>390.6109999999999</v>
      </c>
      <c r="S33" s="387">
        <f t="shared" si="18"/>
        <v>862.8589999999998</v>
      </c>
      <c r="T33" s="388">
        <f t="shared" si="5"/>
        <v>0.0028435857241641393</v>
      </c>
      <c r="U33" s="389">
        <v>343.4599999999999</v>
      </c>
      <c r="V33" s="385">
        <v>120.96000000000002</v>
      </c>
      <c r="W33" s="386">
        <v>326.9129999999999</v>
      </c>
      <c r="X33" s="385">
        <v>336.82099999999997</v>
      </c>
      <c r="Y33" s="387">
        <f t="shared" si="19"/>
        <v>1128.1539999999998</v>
      </c>
      <c r="Z33" s="391">
        <f t="shared" si="20"/>
        <v>-0.23515849786465326</v>
      </c>
    </row>
    <row r="34" spans="1:26" ht="18.75" customHeight="1">
      <c r="A34" s="422" t="s">
        <v>496</v>
      </c>
      <c r="B34" s="423" t="s">
        <v>497</v>
      </c>
      <c r="C34" s="384">
        <v>5.16</v>
      </c>
      <c r="D34" s="385">
        <v>23.99</v>
      </c>
      <c r="E34" s="386">
        <v>23.45</v>
      </c>
      <c r="F34" s="385">
        <v>45.315</v>
      </c>
      <c r="G34" s="387">
        <f t="shared" si="15"/>
        <v>97.91499999999999</v>
      </c>
      <c r="H34" s="388">
        <f t="shared" si="1"/>
        <v>0.0031586934832103257</v>
      </c>
      <c r="I34" s="389">
        <v>5.59</v>
      </c>
      <c r="J34" s="385">
        <v>45.01</v>
      </c>
      <c r="K34" s="386">
        <v>0.095</v>
      </c>
      <c r="L34" s="385">
        <v>0.15000000000000002</v>
      </c>
      <c r="M34" s="387">
        <f t="shared" si="16"/>
        <v>50.84499999999999</v>
      </c>
      <c r="N34" s="390">
        <f t="shared" si="17"/>
        <v>0.9257547448126662</v>
      </c>
      <c r="O34" s="384">
        <v>81.39</v>
      </c>
      <c r="P34" s="385">
        <v>370.11</v>
      </c>
      <c r="Q34" s="386">
        <v>45.67</v>
      </c>
      <c r="R34" s="385">
        <v>85.18199999999999</v>
      </c>
      <c r="S34" s="387">
        <f t="shared" si="18"/>
        <v>582.352</v>
      </c>
      <c r="T34" s="388">
        <f t="shared" si="5"/>
        <v>0.0019191638884666384</v>
      </c>
      <c r="U34" s="389">
        <v>96.998</v>
      </c>
      <c r="V34" s="385">
        <v>552.968</v>
      </c>
      <c r="W34" s="386">
        <v>0.919</v>
      </c>
      <c r="X34" s="385">
        <v>1.1210000000000002</v>
      </c>
      <c r="Y34" s="387">
        <f t="shared" si="19"/>
        <v>652.006</v>
      </c>
      <c r="Z34" s="391">
        <f t="shared" si="20"/>
        <v>-0.10683030524258974</v>
      </c>
    </row>
    <row r="35" spans="1:26" ht="18.75" customHeight="1">
      <c r="A35" s="422" t="s">
        <v>421</v>
      </c>
      <c r="B35" s="423" t="s">
        <v>422</v>
      </c>
      <c r="C35" s="384">
        <v>3.048</v>
      </c>
      <c r="D35" s="385">
        <v>12.674</v>
      </c>
      <c r="E35" s="386">
        <v>30.497999999999998</v>
      </c>
      <c r="F35" s="385">
        <v>35.431999999999995</v>
      </c>
      <c r="G35" s="387">
        <f t="shared" si="15"/>
        <v>81.65199999999999</v>
      </c>
      <c r="H35" s="388">
        <f t="shared" si="1"/>
        <v>0.002634056480529944</v>
      </c>
      <c r="I35" s="389">
        <v>2.1959999999999997</v>
      </c>
      <c r="J35" s="385">
        <v>11.962</v>
      </c>
      <c r="K35" s="386">
        <v>13.065000000000001</v>
      </c>
      <c r="L35" s="385">
        <v>16.663999999999998</v>
      </c>
      <c r="M35" s="387">
        <f t="shared" si="16"/>
        <v>43.887</v>
      </c>
      <c r="N35" s="390" t="s">
        <v>45</v>
      </c>
      <c r="O35" s="384">
        <v>41.841999999999985</v>
      </c>
      <c r="P35" s="385">
        <v>132.54299999999998</v>
      </c>
      <c r="Q35" s="386">
        <v>225.5030000000003</v>
      </c>
      <c r="R35" s="385">
        <v>265.0189999999999</v>
      </c>
      <c r="S35" s="387">
        <f t="shared" si="18"/>
        <v>664.9070000000002</v>
      </c>
      <c r="T35" s="388">
        <f t="shared" si="5"/>
        <v>0.0021912271333981636</v>
      </c>
      <c r="U35" s="389">
        <v>62.76699999999998</v>
      </c>
      <c r="V35" s="385">
        <v>248.03200000000007</v>
      </c>
      <c r="W35" s="386">
        <v>213.65200000000013</v>
      </c>
      <c r="X35" s="385">
        <v>226.73000000000013</v>
      </c>
      <c r="Y35" s="387">
        <f t="shared" si="19"/>
        <v>751.1810000000003</v>
      </c>
      <c r="Z35" s="391">
        <f t="shared" si="20"/>
        <v>-0.11485114772604754</v>
      </c>
    </row>
    <row r="36" spans="1:26" ht="18.75" customHeight="1">
      <c r="A36" s="422" t="s">
        <v>498</v>
      </c>
      <c r="B36" s="423" t="s">
        <v>498</v>
      </c>
      <c r="C36" s="384">
        <v>31.93</v>
      </c>
      <c r="D36" s="385">
        <v>45.18000000000001</v>
      </c>
      <c r="E36" s="386">
        <v>1.4549999999999998</v>
      </c>
      <c r="F36" s="385">
        <v>2.26</v>
      </c>
      <c r="G36" s="387">
        <f t="shared" si="15"/>
        <v>80.82500000000002</v>
      </c>
      <c r="H36" s="388">
        <f t="shared" si="1"/>
        <v>0.002607377835678646</v>
      </c>
      <c r="I36" s="389">
        <v>33.93</v>
      </c>
      <c r="J36" s="385">
        <v>48.029999999999994</v>
      </c>
      <c r="K36" s="386">
        <v>0.19</v>
      </c>
      <c r="L36" s="385">
        <v>1.249</v>
      </c>
      <c r="M36" s="387">
        <f t="shared" si="16"/>
        <v>83.39899999999999</v>
      </c>
      <c r="N36" s="390">
        <f t="shared" si="17"/>
        <v>-0.030863679420616186</v>
      </c>
      <c r="O36" s="384">
        <v>348.32</v>
      </c>
      <c r="P36" s="385">
        <v>455.79200000000003</v>
      </c>
      <c r="Q36" s="386">
        <v>4.525</v>
      </c>
      <c r="R36" s="385">
        <v>7.836</v>
      </c>
      <c r="S36" s="387">
        <f t="shared" si="18"/>
        <v>816.4730000000001</v>
      </c>
      <c r="T36" s="388">
        <f t="shared" si="5"/>
        <v>0.0026907188393068483</v>
      </c>
      <c r="U36" s="389">
        <v>316.94000000000005</v>
      </c>
      <c r="V36" s="385">
        <v>421.97999999999996</v>
      </c>
      <c r="W36" s="386">
        <v>2.145</v>
      </c>
      <c r="X36" s="385">
        <v>7.277000000000003</v>
      </c>
      <c r="Y36" s="387">
        <f t="shared" si="19"/>
        <v>748.3420000000001</v>
      </c>
      <c r="Z36" s="391">
        <f t="shared" si="20"/>
        <v>0.09104259817035532</v>
      </c>
    </row>
    <row r="37" spans="1:26" ht="18.75" customHeight="1">
      <c r="A37" s="422" t="s">
        <v>458</v>
      </c>
      <c r="B37" s="423" t="s">
        <v>459</v>
      </c>
      <c r="C37" s="384">
        <v>0.744</v>
      </c>
      <c r="D37" s="385">
        <v>6.978</v>
      </c>
      <c r="E37" s="386">
        <v>28.734</v>
      </c>
      <c r="F37" s="385">
        <v>39.988</v>
      </c>
      <c r="G37" s="387">
        <f>SUM(C37:F37)</f>
        <v>76.444</v>
      </c>
      <c r="H37" s="388">
        <f>G37/$G$9</f>
        <v>0.0024660487630141464</v>
      </c>
      <c r="I37" s="389">
        <v>0</v>
      </c>
      <c r="J37" s="385">
        <v>0.628</v>
      </c>
      <c r="K37" s="386">
        <v>23.180999999999997</v>
      </c>
      <c r="L37" s="385">
        <v>42.778</v>
      </c>
      <c r="M37" s="387">
        <f>SUM(I37:L37)</f>
        <v>66.58699999999999</v>
      </c>
      <c r="N37" s="390">
        <f>IF(ISERROR(G37/M37-1),"         /0",(G37/M37-1))</f>
        <v>0.14803189811825157</v>
      </c>
      <c r="O37" s="384">
        <v>18.572000000000003</v>
      </c>
      <c r="P37" s="385">
        <v>45.42400000000001</v>
      </c>
      <c r="Q37" s="386">
        <v>363.7260000000001</v>
      </c>
      <c r="R37" s="385">
        <v>413.5570000000002</v>
      </c>
      <c r="S37" s="387">
        <f>SUM(O37:R37)</f>
        <v>841.2790000000002</v>
      </c>
      <c r="T37" s="388">
        <f>S37/$S$9</f>
        <v>0.002772467986587709</v>
      </c>
      <c r="U37" s="389">
        <v>3.3749999999999996</v>
      </c>
      <c r="V37" s="385">
        <v>8.205</v>
      </c>
      <c r="W37" s="386">
        <v>309.5849999999999</v>
      </c>
      <c r="X37" s="385">
        <v>415.60700000000014</v>
      </c>
      <c r="Y37" s="387">
        <f>SUM(U37:X37)</f>
        <v>736.772</v>
      </c>
      <c r="Z37" s="391">
        <f>IF(ISERROR(S37/Y37-1),"         /0",IF(S37/Y37&gt;5,"  *  ",(S37/Y37-1)))</f>
        <v>0.14184442405520326</v>
      </c>
    </row>
    <row r="38" spans="1:26" ht="18.75" customHeight="1">
      <c r="A38" s="422" t="s">
        <v>440</v>
      </c>
      <c r="B38" s="423" t="s">
        <v>441</v>
      </c>
      <c r="C38" s="384">
        <v>37.606</v>
      </c>
      <c r="D38" s="385">
        <v>33.367000000000004</v>
      </c>
      <c r="E38" s="386">
        <v>0.02</v>
      </c>
      <c r="F38" s="385">
        <v>0.02</v>
      </c>
      <c r="G38" s="387">
        <f t="shared" si="15"/>
        <v>71.013</v>
      </c>
      <c r="H38" s="388">
        <f t="shared" si="1"/>
        <v>0.002290847166656946</v>
      </c>
      <c r="I38" s="389">
        <v>25.504</v>
      </c>
      <c r="J38" s="385">
        <v>40.15</v>
      </c>
      <c r="K38" s="386">
        <v>0</v>
      </c>
      <c r="L38" s="385">
        <v>0</v>
      </c>
      <c r="M38" s="387">
        <f t="shared" si="16"/>
        <v>65.654</v>
      </c>
      <c r="N38" s="390" t="s">
        <v>45</v>
      </c>
      <c r="O38" s="384">
        <v>446.23400000000004</v>
      </c>
      <c r="P38" s="385">
        <v>358.96999999999997</v>
      </c>
      <c r="Q38" s="386">
        <v>1.4180000000000001</v>
      </c>
      <c r="R38" s="385">
        <v>5.299</v>
      </c>
      <c r="S38" s="387">
        <f t="shared" si="18"/>
        <v>811.9209999999999</v>
      </c>
      <c r="T38" s="388">
        <f t="shared" si="5"/>
        <v>0.002675717544522422</v>
      </c>
      <c r="U38" s="389">
        <v>279.045</v>
      </c>
      <c r="V38" s="385">
        <v>315.11499999999995</v>
      </c>
      <c r="W38" s="386">
        <v>5.914999999999998</v>
      </c>
      <c r="X38" s="385">
        <v>12.374</v>
      </c>
      <c r="Y38" s="387">
        <f t="shared" si="19"/>
        <v>612.449</v>
      </c>
      <c r="Z38" s="391">
        <f t="shared" si="20"/>
        <v>0.3256956905799504</v>
      </c>
    </row>
    <row r="39" spans="1:26" ht="18.75" customHeight="1">
      <c r="A39" s="422" t="s">
        <v>452</v>
      </c>
      <c r="B39" s="423" t="s">
        <v>453</v>
      </c>
      <c r="C39" s="384">
        <v>5.37</v>
      </c>
      <c r="D39" s="385">
        <v>5.407</v>
      </c>
      <c r="E39" s="386">
        <v>25.714</v>
      </c>
      <c r="F39" s="385">
        <v>32.901</v>
      </c>
      <c r="G39" s="387">
        <f t="shared" si="15"/>
        <v>69.392</v>
      </c>
      <c r="H39" s="388">
        <f t="shared" si="1"/>
        <v>0.00223855444198469</v>
      </c>
      <c r="I39" s="389">
        <v>2.255</v>
      </c>
      <c r="J39" s="385">
        <v>1.964</v>
      </c>
      <c r="K39" s="386">
        <v>6.511</v>
      </c>
      <c r="L39" s="385">
        <v>8.473</v>
      </c>
      <c r="M39" s="387">
        <f t="shared" si="16"/>
        <v>19.203000000000003</v>
      </c>
      <c r="N39" s="390">
        <f t="shared" si="17"/>
        <v>2.6136020413477055</v>
      </c>
      <c r="O39" s="384">
        <v>49.15</v>
      </c>
      <c r="P39" s="385">
        <v>47.63199999999999</v>
      </c>
      <c r="Q39" s="386">
        <v>127.836</v>
      </c>
      <c r="R39" s="385">
        <v>156.543</v>
      </c>
      <c r="S39" s="387">
        <f t="shared" si="18"/>
        <v>381.161</v>
      </c>
      <c r="T39" s="388">
        <f t="shared" si="5"/>
        <v>0.0012561310459856452</v>
      </c>
      <c r="U39" s="389">
        <v>71.459</v>
      </c>
      <c r="V39" s="385">
        <v>78.656</v>
      </c>
      <c r="W39" s="386">
        <v>78.42500000000001</v>
      </c>
      <c r="X39" s="385">
        <v>99.613</v>
      </c>
      <c r="Y39" s="387">
        <f t="shared" si="19"/>
        <v>328.153</v>
      </c>
      <c r="Z39" s="391">
        <f t="shared" si="20"/>
        <v>0.16153440620686066</v>
      </c>
    </row>
    <row r="40" spans="1:26" ht="18.75" customHeight="1">
      <c r="A40" s="422" t="s">
        <v>499</v>
      </c>
      <c r="B40" s="423" t="s">
        <v>500</v>
      </c>
      <c r="C40" s="384">
        <v>0</v>
      </c>
      <c r="D40" s="385">
        <v>0</v>
      </c>
      <c r="E40" s="386">
        <v>35.21</v>
      </c>
      <c r="F40" s="385">
        <v>33.867999999999995</v>
      </c>
      <c r="G40" s="387">
        <f t="shared" si="15"/>
        <v>69.078</v>
      </c>
      <c r="H40" s="388">
        <f t="shared" si="1"/>
        <v>0.0022284249444232537</v>
      </c>
      <c r="I40" s="389"/>
      <c r="J40" s="385"/>
      <c r="K40" s="386">
        <v>1.092</v>
      </c>
      <c r="L40" s="385">
        <v>0.1</v>
      </c>
      <c r="M40" s="387">
        <f t="shared" si="16"/>
        <v>1.1920000000000002</v>
      </c>
      <c r="N40" s="390">
        <f t="shared" si="17"/>
        <v>56.95134228187919</v>
      </c>
      <c r="O40" s="384">
        <v>0</v>
      </c>
      <c r="P40" s="385">
        <v>0</v>
      </c>
      <c r="Q40" s="386">
        <v>66.208</v>
      </c>
      <c r="R40" s="385">
        <v>61.79</v>
      </c>
      <c r="S40" s="387">
        <f t="shared" si="18"/>
        <v>127.99799999999999</v>
      </c>
      <c r="T40" s="388">
        <f t="shared" si="5"/>
        <v>0.00042182243625153303</v>
      </c>
      <c r="U40" s="389">
        <v>2.5</v>
      </c>
      <c r="V40" s="385">
        <v>2.5</v>
      </c>
      <c r="W40" s="386">
        <v>4.692</v>
      </c>
      <c r="X40" s="385">
        <v>1.4250000000000003</v>
      </c>
      <c r="Y40" s="387">
        <f t="shared" si="19"/>
        <v>11.117</v>
      </c>
      <c r="Z40" s="391" t="str">
        <f t="shared" si="20"/>
        <v>  *  </v>
      </c>
    </row>
    <row r="41" spans="1:26" ht="18.75" customHeight="1">
      <c r="A41" s="422" t="s">
        <v>456</v>
      </c>
      <c r="B41" s="423" t="s">
        <v>457</v>
      </c>
      <c r="C41" s="384">
        <v>15</v>
      </c>
      <c r="D41" s="385">
        <v>17.459</v>
      </c>
      <c r="E41" s="386">
        <v>10.064</v>
      </c>
      <c r="F41" s="385">
        <v>19.867000000000004</v>
      </c>
      <c r="G41" s="387">
        <f t="shared" si="15"/>
        <v>62.39000000000001</v>
      </c>
      <c r="H41" s="388">
        <f t="shared" si="1"/>
        <v>0.002012673098273934</v>
      </c>
      <c r="I41" s="389">
        <v>15.46</v>
      </c>
      <c r="J41" s="385">
        <v>24.403</v>
      </c>
      <c r="K41" s="386">
        <v>8.975000000000001</v>
      </c>
      <c r="L41" s="385">
        <v>12.537999999999998</v>
      </c>
      <c r="M41" s="387">
        <f t="shared" si="16"/>
        <v>61.376</v>
      </c>
      <c r="N41" s="390">
        <f t="shared" si="17"/>
        <v>0.01652111574556847</v>
      </c>
      <c r="O41" s="384">
        <v>103.35</v>
      </c>
      <c r="P41" s="385">
        <v>120.179</v>
      </c>
      <c r="Q41" s="386">
        <v>81.60799999999996</v>
      </c>
      <c r="R41" s="385">
        <v>174.05599999999993</v>
      </c>
      <c r="S41" s="387">
        <f t="shared" si="18"/>
        <v>479.19299999999987</v>
      </c>
      <c r="T41" s="388">
        <f t="shared" si="5"/>
        <v>0.0015791993522920736</v>
      </c>
      <c r="U41" s="389">
        <v>168.59199999999998</v>
      </c>
      <c r="V41" s="385">
        <v>372.84999999999997</v>
      </c>
      <c r="W41" s="386">
        <v>117.66699999999997</v>
      </c>
      <c r="X41" s="385">
        <v>180.89799999999994</v>
      </c>
      <c r="Y41" s="387">
        <f t="shared" si="19"/>
        <v>840.0069999999998</v>
      </c>
      <c r="Z41" s="391">
        <f t="shared" si="20"/>
        <v>-0.4295368967163369</v>
      </c>
    </row>
    <row r="42" spans="1:26" ht="18.75" customHeight="1">
      <c r="A42" s="422" t="s">
        <v>475</v>
      </c>
      <c r="B42" s="423" t="s">
        <v>476</v>
      </c>
      <c r="C42" s="384">
        <v>0</v>
      </c>
      <c r="D42" s="385">
        <v>0</v>
      </c>
      <c r="E42" s="386">
        <v>27.689999999999998</v>
      </c>
      <c r="F42" s="385">
        <v>33.518</v>
      </c>
      <c r="G42" s="387">
        <f t="shared" si="15"/>
        <v>61.208</v>
      </c>
      <c r="H42" s="388">
        <f t="shared" si="1"/>
        <v>0.0019745423144598645</v>
      </c>
      <c r="I42" s="389">
        <v>0</v>
      </c>
      <c r="J42" s="385">
        <v>0.506</v>
      </c>
      <c r="K42" s="386">
        <v>18.174</v>
      </c>
      <c r="L42" s="385">
        <v>25.137000000000004</v>
      </c>
      <c r="M42" s="387">
        <f t="shared" si="16"/>
        <v>43.81700000000001</v>
      </c>
      <c r="N42" s="390">
        <f t="shared" si="17"/>
        <v>0.39690074628568794</v>
      </c>
      <c r="O42" s="384">
        <v>0.123</v>
      </c>
      <c r="P42" s="385">
        <v>4.574999999999999</v>
      </c>
      <c r="Q42" s="386">
        <v>199.34899999999996</v>
      </c>
      <c r="R42" s="385">
        <v>248.77700000000004</v>
      </c>
      <c r="S42" s="387">
        <f t="shared" si="18"/>
        <v>452.824</v>
      </c>
      <c r="T42" s="388">
        <f t="shared" si="5"/>
        <v>0.0014922992771228005</v>
      </c>
      <c r="U42" s="389">
        <v>0.909</v>
      </c>
      <c r="V42" s="385">
        <v>2.9209999999999994</v>
      </c>
      <c r="W42" s="386">
        <v>152.92099999999996</v>
      </c>
      <c r="X42" s="385">
        <v>206.49200000000002</v>
      </c>
      <c r="Y42" s="387">
        <f t="shared" si="19"/>
        <v>363.243</v>
      </c>
      <c r="Z42" s="391">
        <f t="shared" si="20"/>
        <v>0.246614525262703</v>
      </c>
    </row>
    <row r="43" spans="1:26" ht="18.75" customHeight="1">
      <c r="A43" s="422" t="s">
        <v>501</v>
      </c>
      <c r="B43" s="423" t="s">
        <v>501</v>
      </c>
      <c r="C43" s="384">
        <v>25.92</v>
      </c>
      <c r="D43" s="385">
        <v>32.64</v>
      </c>
      <c r="E43" s="386">
        <v>0.785</v>
      </c>
      <c r="F43" s="385">
        <v>0.933</v>
      </c>
      <c r="G43" s="387">
        <f t="shared" si="15"/>
        <v>60.278</v>
      </c>
      <c r="H43" s="388">
        <f t="shared" si="1"/>
        <v>0.0019445409363320432</v>
      </c>
      <c r="I43" s="389">
        <v>49.693</v>
      </c>
      <c r="J43" s="385">
        <v>32.527</v>
      </c>
      <c r="K43" s="386">
        <v>0.39</v>
      </c>
      <c r="L43" s="385">
        <v>0.9349999999999999</v>
      </c>
      <c r="M43" s="387">
        <f t="shared" si="16"/>
        <v>83.545</v>
      </c>
      <c r="N43" s="390">
        <f t="shared" si="17"/>
        <v>-0.2784966185887845</v>
      </c>
      <c r="O43" s="384">
        <v>339.7850000000001</v>
      </c>
      <c r="P43" s="385">
        <v>382.538</v>
      </c>
      <c r="Q43" s="386">
        <v>2.8890000000000002</v>
      </c>
      <c r="R43" s="385">
        <v>2.985</v>
      </c>
      <c r="S43" s="387">
        <f t="shared" si="18"/>
        <v>728.1970000000001</v>
      </c>
      <c r="T43" s="388">
        <f t="shared" si="5"/>
        <v>0.0023998018141772348</v>
      </c>
      <c r="U43" s="389">
        <v>329.80800000000005</v>
      </c>
      <c r="V43" s="385">
        <v>318.20000000000005</v>
      </c>
      <c r="W43" s="386">
        <v>2.367</v>
      </c>
      <c r="X43" s="385">
        <v>5.3309999999999995</v>
      </c>
      <c r="Y43" s="387">
        <f t="shared" si="19"/>
        <v>655.706</v>
      </c>
      <c r="Z43" s="391">
        <f t="shared" si="20"/>
        <v>0.11055412029171618</v>
      </c>
    </row>
    <row r="44" spans="1:26" ht="18.75" customHeight="1">
      <c r="A44" s="422" t="s">
        <v>502</v>
      </c>
      <c r="B44" s="423" t="s">
        <v>502</v>
      </c>
      <c r="C44" s="384">
        <v>5</v>
      </c>
      <c r="D44" s="385">
        <v>37.74</v>
      </c>
      <c r="E44" s="386">
        <v>4.445</v>
      </c>
      <c r="F44" s="385">
        <v>7.384999999999999</v>
      </c>
      <c r="G44" s="387">
        <f t="shared" si="15"/>
        <v>54.57</v>
      </c>
      <c r="H44" s="388">
        <f t="shared" si="1"/>
        <v>0.0017604034456292445</v>
      </c>
      <c r="I44" s="389">
        <v>28.5</v>
      </c>
      <c r="J44" s="385">
        <v>46.660000000000004</v>
      </c>
      <c r="K44" s="386">
        <v>9.062</v>
      </c>
      <c r="L44" s="385">
        <v>12.207</v>
      </c>
      <c r="M44" s="387">
        <f t="shared" si="16"/>
        <v>96.429</v>
      </c>
      <c r="N44" s="390">
        <f t="shared" si="17"/>
        <v>-0.43409140403820423</v>
      </c>
      <c r="O44" s="384">
        <v>239.70999999999995</v>
      </c>
      <c r="P44" s="385">
        <v>461.02999999999986</v>
      </c>
      <c r="Q44" s="386">
        <v>12.030000000000003</v>
      </c>
      <c r="R44" s="385">
        <v>17.622999999999998</v>
      </c>
      <c r="S44" s="387">
        <f t="shared" si="18"/>
        <v>730.3929999999998</v>
      </c>
      <c r="T44" s="388">
        <f t="shared" si="5"/>
        <v>0.0024070388184273656</v>
      </c>
      <c r="U44" s="389">
        <v>310.09999999999997</v>
      </c>
      <c r="V44" s="385">
        <v>493.27299999999997</v>
      </c>
      <c r="W44" s="386">
        <v>18.728</v>
      </c>
      <c r="X44" s="385">
        <v>46.147000000000006</v>
      </c>
      <c r="Y44" s="387">
        <f t="shared" si="19"/>
        <v>868.2479999999999</v>
      </c>
      <c r="Z44" s="391">
        <f t="shared" si="20"/>
        <v>-0.158773760492394</v>
      </c>
    </row>
    <row r="45" spans="1:26" ht="18.75" customHeight="1">
      <c r="A45" s="422" t="s">
        <v>503</v>
      </c>
      <c r="B45" s="423" t="s">
        <v>504</v>
      </c>
      <c r="C45" s="384">
        <v>2.5</v>
      </c>
      <c r="D45" s="385">
        <v>50.7</v>
      </c>
      <c r="E45" s="386">
        <v>0</v>
      </c>
      <c r="F45" s="385">
        <v>0</v>
      </c>
      <c r="G45" s="387">
        <f t="shared" si="15"/>
        <v>53.2</v>
      </c>
      <c r="H45" s="388">
        <f t="shared" si="1"/>
        <v>0.001716207867096863</v>
      </c>
      <c r="I45" s="389">
        <v>0</v>
      </c>
      <c r="J45" s="385">
        <v>2.7</v>
      </c>
      <c r="K45" s="386">
        <v>1.8</v>
      </c>
      <c r="L45" s="385">
        <v>47.439</v>
      </c>
      <c r="M45" s="387">
        <f t="shared" si="16"/>
        <v>51.939</v>
      </c>
      <c r="N45" s="390">
        <f t="shared" si="17"/>
        <v>0.024278480525231627</v>
      </c>
      <c r="O45" s="384">
        <v>23</v>
      </c>
      <c r="P45" s="385">
        <v>149.88800000000003</v>
      </c>
      <c r="Q45" s="386">
        <v>10.805</v>
      </c>
      <c r="R45" s="385">
        <v>183.15500000000003</v>
      </c>
      <c r="S45" s="387">
        <f t="shared" si="18"/>
        <v>366.84800000000007</v>
      </c>
      <c r="T45" s="388">
        <f t="shared" si="5"/>
        <v>0.0012089619923280242</v>
      </c>
      <c r="U45" s="389">
        <v>4.5</v>
      </c>
      <c r="V45" s="385">
        <v>29.159999999999997</v>
      </c>
      <c r="W45" s="386">
        <v>13.625</v>
      </c>
      <c r="X45" s="385">
        <v>144.53900000000002</v>
      </c>
      <c r="Y45" s="387">
        <f t="shared" si="19"/>
        <v>191.824</v>
      </c>
      <c r="Z45" s="391">
        <f t="shared" si="20"/>
        <v>0.9124197180749023</v>
      </c>
    </row>
    <row r="46" spans="1:26" ht="18.75" customHeight="1">
      <c r="A46" s="422" t="s">
        <v>442</v>
      </c>
      <c r="B46" s="423" t="s">
        <v>443</v>
      </c>
      <c r="C46" s="384">
        <v>5.361</v>
      </c>
      <c r="D46" s="385">
        <v>39.747</v>
      </c>
      <c r="E46" s="386">
        <v>0.4610000000000001</v>
      </c>
      <c r="F46" s="385">
        <v>2.18</v>
      </c>
      <c r="G46" s="387">
        <f t="shared" si="15"/>
        <v>47.748999999999995</v>
      </c>
      <c r="H46" s="388">
        <f t="shared" si="1"/>
        <v>0.0015403610798121823</v>
      </c>
      <c r="I46" s="389">
        <v>5.475</v>
      </c>
      <c r="J46" s="385">
        <v>34.784</v>
      </c>
      <c r="K46" s="386">
        <v>2.569</v>
      </c>
      <c r="L46" s="385">
        <v>3.07</v>
      </c>
      <c r="M46" s="387">
        <f t="shared" si="16"/>
        <v>45.898</v>
      </c>
      <c r="N46" s="390">
        <f t="shared" si="17"/>
        <v>0.040328554621116286</v>
      </c>
      <c r="O46" s="384">
        <v>48.08599999999999</v>
      </c>
      <c r="P46" s="385">
        <v>322.689</v>
      </c>
      <c r="Q46" s="386">
        <v>14.783</v>
      </c>
      <c r="R46" s="385">
        <v>24.809000000000005</v>
      </c>
      <c r="S46" s="387">
        <f t="shared" si="18"/>
        <v>410.3670000000001</v>
      </c>
      <c r="T46" s="388">
        <f t="shared" si="5"/>
        <v>0.001352380566080977</v>
      </c>
      <c r="U46" s="389">
        <v>54.72299999999999</v>
      </c>
      <c r="V46" s="385">
        <v>273.921</v>
      </c>
      <c r="W46" s="386">
        <v>39.43899999999999</v>
      </c>
      <c r="X46" s="385">
        <v>66.71600000000001</v>
      </c>
      <c r="Y46" s="387">
        <f t="shared" si="19"/>
        <v>434.799</v>
      </c>
      <c r="Z46" s="391">
        <f t="shared" si="20"/>
        <v>-0.056191481581144176</v>
      </c>
    </row>
    <row r="47" spans="1:26" ht="18.75" customHeight="1">
      <c r="A47" s="422" t="s">
        <v>448</v>
      </c>
      <c r="B47" s="423" t="s">
        <v>449</v>
      </c>
      <c r="C47" s="384">
        <v>15.762</v>
      </c>
      <c r="D47" s="385">
        <v>18.608</v>
      </c>
      <c r="E47" s="386">
        <v>0.375</v>
      </c>
      <c r="F47" s="385">
        <v>0.25</v>
      </c>
      <c r="G47" s="387">
        <f t="shared" si="15"/>
        <v>34.995000000000005</v>
      </c>
      <c r="H47" s="388">
        <f t="shared" si="1"/>
        <v>0.0011289228253581714</v>
      </c>
      <c r="I47" s="389">
        <v>16.21</v>
      </c>
      <c r="J47" s="385">
        <v>23.407999999999998</v>
      </c>
      <c r="K47" s="386">
        <v>4.553999999999999</v>
      </c>
      <c r="L47" s="385">
        <v>4.204</v>
      </c>
      <c r="M47" s="387">
        <f t="shared" si="16"/>
        <v>48.376</v>
      </c>
      <c r="N47" s="390">
        <f t="shared" si="17"/>
        <v>-0.27660410120721</v>
      </c>
      <c r="O47" s="384">
        <v>151.827</v>
      </c>
      <c r="P47" s="385">
        <v>175.77399999999997</v>
      </c>
      <c r="Q47" s="386">
        <v>5.359</v>
      </c>
      <c r="R47" s="385">
        <v>8.936</v>
      </c>
      <c r="S47" s="387">
        <f t="shared" si="18"/>
        <v>341.89599999999996</v>
      </c>
      <c r="T47" s="388">
        <f t="shared" si="5"/>
        <v>0.0011267316963128654</v>
      </c>
      <c r="U47" s="389">
        <v>221.45399999999995</v>
      </c>
      <c r="V47" s="385">
        <v>213.04500000000002</v>
      </c>
      <c r="W47" s="386">
        <v>39.71699999999999</v>
      </c>
      <c r="X47" s="385">
        <v>39.285999999999994</v>
      </c>
      <c r="Y47" s="387">
        <f t="shared" si="19"/>
        <v>513.502</v>
      </c>
      <c r="Z47" s="391">
        <f t="shared" si="20"/>
        <v>-0.3341875981008837</v>
      </c>
    </row>
    <row r="48" spans="1:26" ht="18.75" customHeight="1">
      <c r="A48" s="422" t="s">
        <v>505</v>
      </c>
      <c r="B48" s="423" t="s">
        <v>505</v>
      </c>
      <c r="C48" s="384">
        <v>16.09</v>
      </c>
      <c r="D48" s="385">
        <v>12.79</v>
      </c>
      <c r="E48" s="386">
        <v>1.8</v>
      </c>
      <c r="F48" s="385">
        <v>2</v>
      </c>
      <c r="G48" s="387">
        <f t="shared" si="15"/>
        <v>32.68</v>
      </c>
      <c r="H48" s="388">
        <f t="shared" si="1"/>
        <v>0.0010542419755023586</v>
      </c>
      <c r="I48" s="389">
        <v>12.312999999999999</v>
      </c>
      <c r="J48" s="385">
        <v>6.521000000000001</v>
      </c>
      <c r="K48" s="386">
        <v>4.2</v>
      </c>
      <c r="L48" s="385">
        <v>0</v>
      </c>
      <c r="M48" s="387">
        <f t="shared" si="16"/>
        <v>23.034</v>
      </c>
      <c r="N48" s="390">
        <f t="shared" si="17"/>
        <v>0.4187722497178086</v>
      </c>
      <c r="O48" s="384">
        <v>131.714</v>
      </c>
      <c r="P48" s="385">
        <v>116.248</v>
      </c>
      <c r="Q48" s="386">
        <v>13.761000000000001</v>
      </c>
      <c r="R48" s="385">
        <v>5.855</v>
      </c>
      <c r="S48" s="387">
        <f t="shared" si="18"/>
        <v>267.57800000000003</v>
      </c>
      <c r="T48" s="388">
        <f t="shared" si="5"/>
        <v>0.0008818138083978869</v>
      </c>
      <c r="U48" s="389">
        <v>128.331</v>
      </c>
      <c r="V48" s="385">
        <v>119.56399999999998</v>
      </c>
      <c r="W48" s="386">
        <v>13.335</v>
      </c>
      <c r="X48" s="385">
        <v>5.835</v>
      </c>
      <c r="Y48" s="387">
        <f t="shared" si="19"/>
        <v>267.06499999999994</v>
      </c>
      <c r="Z48" s="391">
        <f t="shared" si="20"/>
        <v>0.0019208806844779325</v>
      </c>
    </row>
    <row r="49" spans="1:26" ht="18.75" customHeight="1">
      <c r="A49" s="422" t="s">
        <v>450</v>
      </c>
      <c r="B49" s="423" t="s">
        <v>451</v>
      </c>
      <c r="C49" s="384">
        <v>28.078</v>
      </c>
      <c r="D49" s="385">
        <v>3.3970000000000002</v>
      </c>
      <c r="E49" s="386">
        <v>0.39</v>
      </c>
      <c r="F49" s="385">
        <v>0.648</v>
      </c>
      <c r="G49" s="387">
        <f t="shared" si="15"/>
        <v>32.513000000000005</v>
      </c>
      <c r="H49" s="388">
        <f t="shared" si="1"/>
        <v>0.0010488546312579007</v>
      </c>
      <c r="I49" s="389">
        <v>65.63300000000001</v>
      </c>
      <c r="J49" s="385">
        <v>5.571</v>
      </c>
      <c r="K49" s="386">
        <v>1.2389999999999999</v>
      </c>
      <c r="L49" s="385">
        <v>1.204</v>
      </c>
      <c r="M49" s="387">
        <f t="shared" si="16"/>
        <v>73.647</v>
      </c>
      <c r="N49" s="390">
        <f t="shared" si="17"/>
        <v>-0.558529200103195</v>
      </c>
      <c r="O49" s="384">
        <v>346.345</v>
      </c>
      <c r="P49" s="385">
        <v>37.785</v>
      </c>
      <c r="Q49" s="386">
        <v>3.3459999999999996</v>
      </c>
      <c r="R49" s="385">
        <v>8.877999999999998</v>
      </c>
      <c r="S49" s="387">
        <f t="shared" si="18"/>
        <v>396.354</v>
      </c>
      <c r="T49" s="388">
        <f t="shared" si="5"/>
        <v>0.0013062001742061605</v>
      </c>
      <c r="U49" s="389">
        <v>718.676</v>
      </c>
      <c r="V49" s="385">
        <v>90.196</v>
      </c>
      <c r="W49" s="386">
        <v>3.1689999999999996</v>
      </c>
      <c r="X49" s="385">
        <v>2.9970000000000003</v>
      </c>
      <c r="Y49" s="387">
        <f t="shared" si="19"/>
        <v>815.038</v>
      </c>
      <c r="Z49" s="391">
        <f t="shared" si="20"/>
        <v>-0.5136987477884467</v>
      </c>
    </row>
    <row r="50" spans="1:26" ht="18.75" customHeight="1">
      <c r="A50" s="422" t="s">
        <v>490</v>
      </c>
      <c r="B50" s="423" t="s">
        <v>490</v>
      </c>
      <c r="C50" s="384">
        <v>11.204</v>
      </c>
      <c r="D50" s="385">
        <v>18.131999999999998</v>
      </c>
      <c r="E50" s="386">
        <v>0.875</v>
      </c>
      <c r="F50" s="385">
        <v>0.04</v>
      </c>
      <c r="G50" s="387">
        <f t="shared" si="15"/>
        <v>30.250999999999998</v>
      </c>
      <c r="H50" s="388">
        <f t="shared" si="1"/>
        <v>0.0009758835373599097</v>
      </c>
      <c r="I50" s="389">
        <v>10.81</v>
      </c>
      <c r="J50" s="385">
        <v>24.655</v>
      </c>
      <c r="K50" s="386">
        <v>0.1</v>
      </c>
      <c r="L50" s="385">
        <v>0.1</v>
      </c>
      <c r="M50" s="387">
        <f t="shared" si="16"/>
        <v>35.665000000000006</v>
      </c>
      <c r="N50" s="390">
        <f t="shared" si="17"/>
        <v>-0.15180148605075028</v>
      </c>
      <c r="O50" s="384">
        <v>83.90100000000001</v>
      </c>
      <c r="P50" s="385">
        <v>182.09699999999998</v>
      </c>
      <c r="Q50" s="386">
        <v>2.317</v>
      </c>
      <c r="R50" s="385">
        <v>1.5</v>
      </c>
      <c r="S50" s="387">
        <f t="shared" si="18"/>
        <v>269.815</v>
      </c>
      <c r="T50" s="388">
        <f t="shared" si="5"/>
        <v>0.0008891859297583352</v>
      </c>
      <c r="U50" s="389">
        <v>58.44400000000001</v>
      </c>
      <c r="V50" s="385">
        <v>146.90300000000002</v>
      </c>
      <c r="W50" s="386">
        <v>17.249000000000006</v>
      </c>
      <c r="X50" s="385">
        <v>22.786</v>
      </c>
      <c r="Y50" s="387">
        <f t="shared" si="19"/>
        <v>245.38200000000003</v>
      </c>
      <c r="Z50" s="391">
        <f t="shared" si="20"/>
        <v>0.09957128069703547</v>
      </c>
    </row>
    <row r="51" spans="1:26" ht="18.75" customHeight="1">
      <c r="A51" s="422" t="s">
        <v>506</v>
      </c>
      <c r="B51" s="423" t="s">
        <v>506</v>
      </c>
      <c r="C51" s="384">
        <v>0</v>
      </c>
      <c r="D51" s="385">
        <v>29.970000000000002</v>
      </c>
      <c r="E51" s="386">
        <v>0</v>
      </c>
      <c r="F51" s="385">
        <v>0</v>
      </c>
      <c r="G51" s="387">
        <f t="shared" si="15"/>
        <v>29.970000000000002</v>
      </c>
      <c r="H51" s="388">
        <f t="shared" si="1"/>
        <v>0.0009668186048288155</v>
      </c>
      <c r="I51" s="389">
        <v>0</v>
      </c>
      <c r="J51" s="385">
        <v>59.22</v>
      </c>
      <c r="K51" s="386"/>
      <c r="L51" s="385"/>
      <c r="M51" s="387">
        <f t="shared" si="16"/>
        <v>59.22</v>
      </c>
      <c r="N51" s="390">
        <f t="shared" si="17"/>
        <v>-0.49392097264437684</v>
      </c>
      <c r="O51" s="384">
        <v>0</v>
      </c>
      <c r="P51" s="385">
        <v>381.24</v>
      </c>
      <c r="Q51" s="386"/>
      <c r="R51" s="385"/>
      <c r="S51" s="387">
        <f t="shared" si="18"/>
        <v>381.24</v>
      </c>
      <c r="T51" s="388">
        <f t="shared" si="5"/>
        <v>0.0012563913935884504</v>
      </c>
      <c r="U51" s="389">
        <v>0.4</v>
      </c>
      <c r="V51" s="385">
        <v>698.72</v>
      </c>
      <c r="W51" s="386">
        <v>1.544</v>
      </c>
      <c r="X51" s="385">
        <v>1.544</v>
      </c>
      <c r="Y51" s="387">
        <f t="shared" si="19"/>
        <v>702.208</v>
      </c>
      <c r="Z51" s="391">
        <f t="shared" si="20"/>
        <v>-0.45708394094057603</v>
      </c>
    </row>
    <row r="52" spans="1:26" ht="18.75" customHeight="1">
      <c r="A52" s="422" t="s">
        <v>464</v>
      </c>
      <c r="B52" s="423" t="s">
        <v>507</v>
      </c>
      <c r="C52" s="384">
        <v>0.27</v>
      </c>
      <c r="D52" s="385">
        <v>22.21</v>
      </c>
      <c r="E52" s="386">
        <v>2.798</v>
      </c>
      <c r="F52" s="385">
        <v>3.7270000000000003</v>
      </c>
      <c r="G52" s="387">
        <f t="shared" si="15"/>
        <v>29.005</v>
      </c>
      <c r="H52" s="388">
        <f t="shared" si="1"/>
        <v>0.0009356881425779043</v>
      </c>
      <c r="I52" s="389"/>
      <c r="J52" s="385"/>
      <c r="K52" s="386">
        <v>1.49</v>
      </c>
      <c r="L52" s="385">
        <v>8.375</v>
      </c>
      <c r="M52" s="387">
        <f t="shared" si="16"/>
        <v>9.865</v>
      </c>
      <c r="N52" s="390">
        <f t="shared" si="17"/>
        <v>1.9401926001013683</v>
      </c>
      <c r="O52" s="384">
        <v>0.27</v>
      </c>
      <c r="P52" s="385">
        <v>22.21</v>
      </c>
      <c r="Q52" s="386">
        <v>13.916000000000002</v>
      </c>
      <c r="R52" s="385">
        <v>45.426999999999985</v>
      </c>
      <c r="S52" s="387">
        <f t="shared" si="18"/>
        <v>81.82299999999998</v>
      </c>
      <c r="T52" s="388">
        <f t="shared" si="5"/>
        <v>0.0002696509101814808</v>
      </c>
      <c r="U52" s="389"/>
      <c r="V52" s="385"/>
      <c r="W52" s="386">
        <v>9.389</v>
      </c>
      <c r="X52" s="385">
        <v>60.62</v>
      </c>
      <c r="Y52" s="387">
        <f t="shared" si="19"/>
        <v>70.009</v>
      </c>
      <c r="Z52" s="391">
        <f t="shared" si="20"/>
        <v>0.16874973217729128</v>
      </c>
    </row>
    <row r="53" spans="1:26" ht="18.75" customHeight="1">
      <c r="A53" s="422" t="s">
        <v>426</v>
      </c>
      <c r="B53" s="423" t="s">
        <v>427</v>
      </c>
      <c r="C53" s="384">
        <v>5.733</v>
      </c>
      <c r="D53" s="385">
        <v>20.671</v>
      </c>
      <c r="E53" s="386">
        <v>0.264</v>
      </c>
      <c r="F53" s="385">
        <v>0.994</v>
      </c>
      <c r="G53" s="387">
        <f t="shared" si="15"/>
        <v>27.662</v>
      </c>
      <c r="H53" s="388">
        <f t="shared" si="1"/>
        <v>0.0008923635717976207</v>
      </c>
      <c r="I53" s="389">
        <v>10.276</v>
      </c>
      <c r="J53" s="385">
        <v>28.758000000000003</v>
      </c>
      <c r="K53" s="386">
        <v>1.5140000000000002</v>
      </c>
      <c r="L53" s="385">
        <v>1.968</v>
      </c>
      <c r="M53" s="387">
        <f t="shared" si="16"/>
        <v>42.516000000000005</v>
      </c>
      <c r="N53" s="390">
        <f t="shared" si="17"/>
        <v>-0.3493743531846836</v>
      </c>
      <c r="O53" s="384">
        <v>84.88</v>
      </c>
      <c r="P53" s="385">
        <v>172.72699999999998</v>
      </c>
      <c r="Q53" s="386">
        <v>14.458000000000004</v>
      </c>
      <c r="R53" s="385">
        <v>14.917000000000003</v>
      </c>
      <c r="S53" s="387">
        <f t="shared" si="18"/>
        <v>286.982</v>
      </c>
      <c r="T53" s="388">
        <f t="shared" si="5"/>
        <v>0.000945760452509707</v>
      </c>
      <c r="U53" s="389">
        <v>108.46400000000001</v>
      </c>
      <c r="V53" s="385">
        <v>239.97500000000002</v>
      </c>
      <c r="W53" s="386">
        <v>29.824000000000034</v>
      </c>
      <c r="X53" s="385">
        <v>34.013</v>
      </c>
      <c r="Y53" s="387">
        <f t="shared" si="19"/>
        <v>412.276</v>
      </c>
      <c r="Z53" s="391">
        <f t="shared" si="20"/>
        <v>-0.30390806158980876</v>
      </c>
    </row>
    <row r="54" spans="1:26" ht="18.75" customHeight="1">
      <c r="A54" s="422" t="s">
        <v>424</v>
      </c>
      <c r="B54" s="423" t="s">
        <v>425</v>
      </c>
      <c r="C54" s="384">
        <v>6.096</v>
      </c>
      <c r="D54" s="385">
        <v>19.792</v>
      </c>
      <c r="E54" s="386">
        <v>0.6</v>
      </c>
      <c r="F54" s="385">
        <v>0.2</v>
      </c>
      <c r="G54" s="387">
        <f t="shared" si="15"/>
        <v>26.688000000000002</v>
      </c>
      <c r="H54" s="388">
        <f t="shared" si="1"/>
        <v>0.0008609427736293436</v>
      </c>
      <c r="I54" s="389">
        <v>27.033</v>
      </c>
      <c r="J54" s="385">
        <v>34.442</v>
      </c>
      <c r="K54" s="386">
        <v>0</v>
      </c>
      <c r="L54" s="385">
        <v>0.025</v>
      </c>
      <c r="M54" s="387">
        <f t="shared" si="16"/>
        <v>61.5</v>
      </c>
      <c r="N54" s="390">
        <f t="shared" si="17"/>
        <v>-0.5660487804878048</v>
      </c>
      <c r="O54" s="384">
        <v>163.526</v>
      </c>
      <c r="P54" s="385">
        <v>171.62800000000001</v>
      </c>
      <c r="Q54" s="386">
        <v>6.201</v>
      </c>
      <c r="R54" s="385">
        <v>5.803</v>
      </c>
      <c r="S54" s="387">
        <f t="shared" si="18"/>
        <v>347.158</v>
      </c>
      <c r="T54" s="388">
        <f t="shared" si="5"/>
        <v>0.0011440728239832632</v>
      </c>
      <c r="U54" s="389">
        <v>263.118</v>
      </c>
      <c r="V54" s="385">
        <v>302.54499999999996</v>
      </c>
      <c r="W54" s="386">
        <v>6.504</v>
      </c>
      <c r="X54" s="385">
        <v>30.916999999999998</v>
      </c>
      <c r="Y54" s="387">
        <f t="shared" si="19"/>
        <v>603.0840000000001</v>
      </c>
      <c r="Z54" s="391">
        <f t="shared" si="20"/>
        <v>-0.42436211207725627</v>
      </c>
    </row>
    <row r="55" spans="1:26" ht="18.75" customHeight="1">
      <c r="A55" s="422" t="s">
        <v>430</v>
      </c>
      <c r="B55" s="423" t="s">
        <v>508</v>
      </c>
      <c r="C55" s="384">
        <v>12.809999999999999</v>
      </c>
      <c r="D55" s="385">
        <v>11.09</v>
      </c>
      <c r="E55" s="386">
        <v>0.19</v>
      </c>
      <c r="F55" s="385">
        <v>0.35</v>
      </c>
      <c r="G55" s="387">
        <f t="shared" si="15"/>
        <v>24.44</v>
      </c>
      <c r="H55" s="388">
        <f t="shared" si="1"/>
        <v>0.000788423313380589</v>
      </c>
      <c r="I55" s="389">
        <v>0</v>
      </c>
      <c r="J55" s="385">
        <v>1.63</v>
      </c>
      <c r="K55" s="386">
        <v>0.207</v>
      </c>
      <c r="L55" s="385">
        <v>0.30000000000000004</v>
      </c>
      <c r="M55" s="387">
        <f t="shared" si="16"/>
        <v>2.137</v>
      </c>
      <c r="N55" s="390" t="s">
        <v>45</v>
      </c>
      <c r="O55" s="384">
        <v>71.552</v>
      </c>
      <c r="P55" s="385">
        <v>79.673</v>
      </c>
      <c r="Q55" s="386">
        <v>1.767</v>
      </c>
      <c r="R55" s="385">
        <v>3.1939999999999995</v>
      </c>
      <c r="S55" s="387">
        <f t="shared" si="18"/>
        <v>156.186</v>
      </c>
      <c r="T55" s="388">
        <f t="shared" si="5"/>
        <v>0.0005147170973638802</v>
      </c>
      <c r="U55" s="389">
        <v>5.87</v>
      </c>
      <c r="V55" s="385">
        <v>17.81</v>
      </c>
      <c r="W55" s="386">
        <v>1.8380000000000003</v>
      </c>
      <c r="X55" s="385">
        <v>2.6799999999999997</v>
      </c>
      <c r="Y55" s="387">
        <f t="shared" si="19"/>
        <v>28.198</v>
      </c>
      <c r="Z55" s="391" t="str">
        <f t="shared" si="20"/>
        <v>  *  </v>
      </c>
    </row>
    <row r="56" spans="1:26" ht="18.75" customHeight="1">
      <c r="A56" s="422" t="s">
        <v>438</v>
      </c>
      <c r="B56" s="423" t="s">
        <v>439</v>
      </c>
      <c r="C56" s="384">
        <v>8.233</v>
      </c>
      <c r="D56" s="385">
        <v>12.246</v>
      </c>
      <c r="E56" s="386">
        <v>0.01</v>
      </c>
      <c r="F56" s="385">
        <v>0</v>
      </c>
      <c r="G56" s="387">
        <f t="shared" si="15"/>
        <v>20.489</v>
      </c>
      <c r="H56" s="388">
        <f t="shared" si="1"/>
        <v>0.0006609658456569103</v>
      </c>
      <c r="I56" s="389">
        <v>6.013</v>
      </c>
      <c r="J56" s="385">
        <v>14.456</v>
      </c>
      <c r="K56" s="386">
        <v>0.21000000000000002</v>
      </c>
      <c r="L56" s="385">
        <v>1.347</v>
      </c>
      <c r="M56" s="387">
        <f t="shared" si="16"/>
        <v>22.026000000000003</v>
      </c>
      <c r="N56" s="390">
        <f t="shared" si="17"/>
        <v>-0.06978116771088727</v>
      </c>
      <c r="O56" s="384">
        <v>66.949</v>
      </c>
      <c r="P56" s="385">
        <v>108.25399999999999</v>
      </c>
      <c r="Q56" s="386">
        <v>4.482999999999998</v>
      </c>
      <c r="R56" s="385">
        <v>7.925999999999998</v>
      </c>
      <c r="S56" s="387">
        <f t="shared" si="18"/>
        <v>187.61199999999997</v>
      </c>
      <c r="T56" s="388">
        <f t="shared" si="5"/>
        <v>0.0006182827146519681</v>
      </c>
      <c r="U56" s="389">
        <v>59.83500000000001</v>
      </c>
      <c r="V56" s="385">
        <v>165.14400000000003</v>
      </c>
      <c r="W56" s="386">
        <v>7.699999999999995</v>
      </c>
      <c r="X56" s="385">
        <v>13.596999999999994</v>
      </c>
      <c r="Y56" s="387">
        <f t="shared" si="19"/>
        <v>246.276</v>
      </c>
      <c r="Z56" s="391">
        <f t="shared" si="20"/>
        <v>-0.23820429112053165</v>
      </c>
    </row>
    <row r="57" spans="1:26" ht="18.75" customHeight="1" thickBot="1">
      <c r="A57" s="424" t="s">
        <v>51</v>
      </c>
      <c r="B57" s="425" t="s">
        <v>51</v>
      </c>
      <c r="C57" s="426">
        <v>39.51499999999999</v>
      </c>
      <c r="D57" s="427">
        <v>112.795</v>
      </c>
      <c r="E57" s="428">
        <v>69.51800000000001</v>
      </c>
      <c r="F57" s="427">
        <v>126.37800000000003</v>
      </c>
      <c r="G57" s="429">
        <f t="shared" si="15"/>
        <v>348.2060000000001</v>
      </c>
      <c r="H57" s="430">
        <f t="shared" si="1"/>
        <v>0.011232967604705458</v>
      </c>
      <c r="I57" s="431">
        <v>41.59899999999999</v>
      </c>
      <c r="J57" s="427">
        <v>98.35600000000001</v>
      </c>
      <c r="K57" s="428">
        <v>138.44199999999998</v>
      </c>
      <c r="L57" s="427">
        <v>214.93599999999992</v>
      </c>
      <c r="M57" s="429">
        <f t="shared" si="16"/>
        <v>493.33299999999986</v>
      </c>
      <c r="N57" s="432">
        <f t="shared" si="17"/>
        <v>-0.2941765501192902</v>
      </c>
      <c r="O57" s="426">
        <v>507.1450000000001</v>
      </c>
      <c r="P57" s="427">
        <v>1256.8460000000002</v>
      </c>
      <c r="Q57" s="428">
        <v>828.4899999999997</v>
      </c>
      <c r="R57" s="427">
        <v>1454.6559999999997</v>
      </c>
      <c r="S57" s="429">
        <f t="shared" si="18"/>
        <v>4047.1369999999997</v>
      </c>
      <c r="T57" s="430">
        <f t="shared" si="5"/>
        <v>0.01333749893891874</v>
      </c>
      <c r="U57" s="431">
        <v>558.3609999999999</v>
      </c>
      <c r="V57" s="427">
        <v>902.2619999999998</v>
      </c>
      <c r="W57" s="428">
        <v>1302.4900000000007</v>
      </c>
      <c r="X57" s="427">
        <v>1737.3839999999989</v>
      </c>
      <c r="Y57" s="429">
        <f t="shared" si="19"/>
        <v>4500.496999999999</v>
      </c>
      <c r="Z57" s="433">
        <f t="shared" si="20"/>
        <v>-0.10073554098580662</v>
      </c>
    </row>
    <row r="58" spans="1:2" ht="9" customHeight="1" thickTop="1">
      <c r="A58" s="113"/>
      <c r="B58" s="113"/>
    </row>
    <row r="59" spans="1:2" ht="15">
      <c r="A59" s="113" t="s">
        <v>138</v>
      </c>
      <c r="B59" s="113"/>
    </row>
    <row r="60" spans="1:3" ht="14.25">
      <c r="A60" s="242" t="s">
        <v>120</v>
      </c>
      <c r="B60" s="243"/>
      <c r="C60" s="243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8:Z65536 N58:N65536 Z3 N3 N5:N8 Z5:Z8">
    <cfRule type="cellIs" priority="3" dxfId="93" operator="lessThan" stopIfTrue="1">
      <formula>0</formula>
    </cfRule>
  </conditionalFormatting>
  <conditionalFormatting sqref="Z9:Z57 N9:N57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B16" sqref="B16"/>
    </sheetView>
  </sheetViews>
  <sheetFormatPr defaultColWidth="8.00390625" defaultRowHeight="15"/>
  <cols>
    <col min="1" max="1" width="25.421875" style="112" customWidth="1"/>
    <col min="2" max="2" width="38.140625" style="112" customWidth="1"/>
    <col min="3" max="3" width="11.00390625" style="112" customWidth="1"/>
    <col min="4" max="4" width="12.421875" style="112" bestFit="1" customWidth="1"/>
    <col min="5" max="5" width="10.00390625" style="112" customWidth="1"/>
    <col min="6" max="7" width="11.7109375" style="112" customWidth="1"/>
    <col min="8" max="8" width="10.7109375" style="112" customWidth="1"/>
    <col min="9" max="10" width="11.57421875" style="112" bestFit="1" customWidth="1"/>
    <col min="11" max="11" width="9.00390625" style="112" bestFit="1" customWidth="1"/>
    <col min="12" max="12" width="11.28125" style="112" customWidth="1"/>
    <col min="13" max="13" width="11.57421875" style="112" bestFit="1" customWidth="1"/>
    <col min="14" max="14" width="9.421875" style="112" customWidth="1"/>
    <col min="15" max="15" width="11.57421875" style="112" bestFit="1" customWidth="1"/>
    <col min="16" max="16" width="12.421875" style="112" bestFit="1" customWidth="1"/>
    <col min="17" max="17" width="9.421875" style="112" customWidth="1"/>
    <col min="18" max="18" width="12.28125" style="112" customWidth="1"/>
    <col min="19" max="19" width="11.8515625" style="112" customWidth="1"/>
    <col min="20" max="20" width="10.140625" style="112" customWidth="1"/>
    <col min="21" max="22" width="11.57421875" style="112" bestFit="1" customWidth="1"/>
    <col min="23" max="23" width="10.28125" style="112" customWidth="1"/>
    <col min="24" max="24" width="11.7109375" style="112" customWidth="1"/>
    <col min="25" max="25" width="12.28125" style="112" customWidth="1"/>
    <col min="26" max="26" width="9.8515625" style="112" bestFit="1" customWidth="1"/>
    <col min="27" max="16384" width="8.00390625" style="112" customWidth="1"/>
  </cols>
  <sheetData>
    <row r="1" spans="1:2" ht="21" thickBot="1">
      <c r="A1" s="322" t="s">
        <v>26</v>
      </c>
      <c r="B1" s="321"/>
    </row>
    <row r="2" spans="24:27" ht="18">
      <c r="X2" s="328"/>
      <c r="Y2" s="329"/>
      <c r="Z2" s="329"/>
      <c r="AA2" s="328"/>
    </row>
    <row r="3" spans="1:27" ht="18">
      <c r="A3" s="242" t="s">
        <v>118</v>
      </c>
      <c r="B3" s="243"/>
      <c r="C3" s="243"/>
      <c r="X3" s="328"/>
      <c r="Y3" s="329"/>
      <c r="Z3" s="329"/>
      <c r="AA3" s="328"/>
    </row>
    <row r="4" ht="5.25" customHeight="1" thickBot="1"/>
    <row r="5" spans="1:26" ht="24.75" customHeight="1" thickTop="1">
      <c r="A5" s="609" t="s">
        <v>121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1"/>
    </row>
    <row r="6" spans="1:26" ht="21" customHeight="1" thickBot="1">
      <c r="A6" s="623" t="s">
        <v>42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5"/>
    </row>
    <row r="7" spans="1:26" s="131" customFormat="1" ht="19.5" customHeight="1" thickBot="1" thickTop="1">
      <c r="A7" s="694" t="s">
        <v>116</v>
      </c>
      <c r="B7" s="694" t="s">
        <v>117</v>
      </c>
      <c r="C7" s="627" t="s">
        <v>34</v>
      </c>
      <c r="D7" s="628"/>
      <c r="E7" s="628"/>
      <c r="F7" s="628"/>
      <c r="G7" s="628"/>
      <c r="H7" s="628"/>
      <c r="I7" s="628"/>
      <c r="J7" s="628"/>
      <c r="K7" s="629"/>
      <c r="L7" s="629"/>
      <c r="M7" s="629"/>
      <c r="N7" s="630"/>
      <c r="O7" s="631" t="s">
        <v>33</v>
      </c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30"/>
    </row>
    <row r="8" spans="1:26" s="130" customFormat="1" ht="26.25" customHeight="1" thickBot="1">
      <c r="A8" s="695"/>
      <c r="B8" s="695"/>
      <c r="C8" s="702" t="s">
        <v>151</v>
      </c>
      <c r="D8" s="703"/>
      <c r="E8" s="703"/>
      <c r="F8" s="703"/>
      <c r="G8" s="704"/>
      <c r="H8" s="616" t="s">
        <v>32</v>
      </c>
      <c r="I8" s="702" t="s">
        <v>152</v>
      </c>
      <c r="J8" s="703"/>
      <c r="K8" s="703"/>
      <c r="L8" s="703"/>
      <c r="M8" s="704"/>
      <c r="N8" s="616" t="s">
        <v>31</v>
      </c>
      <c r="O8" s="705" t="s">
        <v>153</v>
      </c>
      <c r="P8" s="703"/>
      <c r="Q8" s="703"/>
      <c r="R8" s="703"/>
      <c r="S8" s="704"/>
      <c r="T8" s="616" t="s">
        <v>32</v>
      </c>
      <c r="U8" s="705" t="s">
        <v>154</v>
      </c>
      <c r="V8" s="703"/>
      <c r="W8" s="703"/>
      <c r="X8" s="703"/>
      <c r="Y8" s="704"/>
      <c r="Z8" s="616" t="s">
        <v>31</v>
      </c>
    </row>
    <row r="9" spans="1:26" s="125" customFormat="1" ht="26.25" customHeight="1">
      <c r="A9" s="696"/>
      <c r="B9" s="696"/>
      <c r="C9" s="599" t="s">
        <v>20</v>
      </c>
      <c r="D9" s="600"/>
      <c r="E9" s="601" t="s">
        <v>19</v>
      </c>
      <c r="F9" s="602"/>
      <c r="G9" s="603" t="s">
        <v>15</v>
      </c>
      <c r="H9" s="617"/>
      <c r="I9" s="599" t="s">
        <v>20</v>
      </c>
      <c r="J9" s="600"/>
      <c r="K9" s="601" t="s">
        <v>19</v>
      </c>
      <c r="L9" s="602"/>
      <c r="M9" s="603" t="s">
        <v>15</v>
      </c>
      <c r="N9" s="617"/>
      <c r="O9" s="600" t="s">
        <v>20</v>
      </c>
      <c r="P9" s="600"/>
      <c r="Q9" s="605" t="s">
        <v>19</v>
      </c>
      <c r="R9" s="600"/>
      <c r="S9" s="603" t="s">
        <v>15</v>
      </c>
      <c r="T9" s="617"/>
      <c r="U9" s="606" t="s">
        <v>20</v>
      </c>
      <c r="V9" s="602"/>
      <c r="W9" s="601" t="s">
        <v>19</v>
      </c>
      <c r="X9" s="622"/>
      <c r="Y9" s="603" t="s">
        <v>15</v>
      </c>
      <c r="Z9" s="617"/>
    </row>
    <row r="10" spans="1:26" s="125" customFormat="1" ht="15.75" thickBot="1">
      <c r="A10" s="697"/>
      <c r="B10" s="697"/>
      <c r="C10" s="128" t="s">
        <v>17</v>
      </c>
      <c r="D10" s="126" t="s">
        <v>16</v>
      </c>
      <c r="E10" s="127" t="s">
        <v>17</v>
      </c>
      <c r="F10" s="126" t="s">
        <v>16</v>
      </c>
      <c r="G10" s="604"/>
      <c r="H10" s="618"/>
      <c r="I10" s="128" t="s">
        <v>17</v>
      </c>
      <c r="J10" s="126" t="s">
        <v>16</v>
      </c>
      <c r="K10" s="127" t="s">
        <v>17</v>
      </c>
      <c r="L10" s="126" t="s">
        <v>16</v>
      </c>
      <c r="M10" s="604"/>
      <c r="N10" s="618"/>
      <c r="O10" s="129" t="s">
        <v>17</v>
      </c>
      <c r="P10" s="126" t="s">
        <v>16</v>
      </c>
      <c r="Q10" s="127" t="s">
        <v>17</v>
      </c>
      <c r="R10" s="126" t="s">
        <v>16</v>
      </c>
      <c r="S10" s="604"/>
      <c r="T10" s="618"/>
      <c r="U10" s="128" t="s">
        <v>17</v>
      </c>
      <c r="V10" s="126" t="s">
        <v>16</v>
      </c>
      <c r="W10" s="127" t="s">
        <v>17</v>
      </c>
      <c r="X10" s="126" t="s">
        <v>16</v>
      </c>
      <c r="Y10" s="604"/>
      <c r="Z10" s="618"/>
    </row>
    <row r="11" spans="1:26" s="114" customFormat="1" ht="18" customHeight="1" thickBot="1" thickTop="1">
      <c r="A11" s="124" t="s">
        <v>22</v>
      </c>
      <c r="B11" s="241"/>
      <c r="C11" s="123">
        <f>SUM(C12:C22)</f>
        <v>495497</v>
      </c>
      <c r="D11" s="117">
        <f>SUM(D12:D22)</f>
        <v>503349</v>
      </c>
      <c r="E11" s="118">
        <f>SUM(E12:E22)</f>
        <v>1690</v>
      </c>
      <c r="F11" s="117">
        <f>SUM(F12:F22)</f>
        <v>1889</v>
      </c>
      <c r="G11" s="116">
        <f aca="true" t="shared" si="0" ref="G11:G19">SUM(C11:F11)</f>
        <v>1002425</v>
      </c>
      <c r="H11" s="120">
        <f aca="true" t="shared" si="1" ref="H11:H22">G11/$G$11</f>
        <v>1</v>
      </c>
      <c r="I11" s="119">
        <f>SUM(I12:I22)</f>
        <v>446293</v>
      </c>
      <c r="J11" s="117">
        <f>SUM(J12:J22)</f>
        <v>461697</v>
      </c>
      <c r="K11" s="118">
        <f>SUM(K12:K22)</f>
        <v>5238</v>
      </c>
      <c r="L11" s="117">
        <f>SUM(L12:L22)</f>
        <v>5793</v>
      </c>
      <c r="M11" s="116">
        <f aca="true" t="shared" si="2" ref="M11:M22">SUM(I11:L11)</f>
        <v>919021</v>
      </c>
      <c r="N11" s="122">
        <f aca="true" t="shared" si="3" ref="N11:N19">IF(ISERROR(G11/M11-1),"         /0",(G11/M11-1))</f>
        <v>0.09075309486943173</v>
      </c>
      <c r="O11" s="121">
        <f>SUM(O12:O22)</f>
        <v>4937567</v>
      </c>
      <c r="P11" s="117">
        <f>SUM(P12:P22)</f>
        <v>4751451</v>
      </c>
      <c r="Q11" s="118">
        <f>SUM(Q12:Q22)</f>
        <v>19254</v>
      </c>
      <c r="R11" s="117">
        <f>SUM(R12:R22)</f>
        <v>14490</v>
      </c>
      <c r="S11" s="116">
        <f aca="true" t="shared" si="4" ref="S11:S19">SUM(O11:R11)</f>
        <v>9722762</v>
      </c>
      <c r="T11" s="120">
        <f aca="true" t="shared" si="5" ref="T11:T22">S11/$S$11</f>
        <v>1</v>
      </c>
      <c r="U11" s="119">
        <f>SUM(U12:U22)</f>
        <v>4522936</v>
      </c>
      <c r="V11" s="117">
        <f>SUM(V12:V22)</f>
        <v>4416686</v>
      </c>
      <c r="W11" s="118">
        <f>SUM(W12:W22)</f>
        <v>43590</v>
      </c>
      <c r="X11" s="117">
        <f>SUM(X12:X22)</f>
        <v>47778</v>
      </c>
      <c r="Y11" s="116">
        <f aca="true" t="shared" si="6" ref="Y11:Y19">SUM(U11:X11)</f>
        <v>9030990</v>
      </c>
      <c r="Z11" s="115">
        <f>IF(ISERROR(S11/Y11-1),"         /0",(S11/Y11-1))</f>
        <v>0.07659979692148933</v>
      </c>
    </row>
    <row r="12" spans="1:26" ht="21" customHeight="1" thickTop="1">
      <c r="A12" s="412" t="s">
        <v>395</v>
      </c>
      <c r="B12" s="413" t="s">
        <v>396</v>
      </c>
      <c r="C12" s="414">
        <v>332332</v>
      </c>
      <c r="D12" s="415">
        <v>338687</v>
      </c>
      <c r="E12" s="416">
        <v>1191</v>
      </c>
      <c r="F12" s="415">
        <v>1121</v>
      </c>
      <c r="G12" s="417">
        <f t="shared" si="0"/>
        <v>673331</v>
      </c>
      <c r="H12" s="418">
        <f t="shared" si="1"/>
        <v>0.6717021223532933</v>
      </c>
      <c r="I12" s="419">
        <v>304526</v>
      </c>
      <c r="J12" s="415">
        <v>313542</v>
      </c>
      <c r="K12" s="416">
        <v>1506</v>
      </c>
      <c r="L12" s="415">
        <v>1682</v>
      </c>
      <c r="M12" s="417">
        <f t="shared" si="2"/>
        <v>621256</v>
      </c>
      <c r="N12" s="420">
        <f t="shared" si="3"/>
        <v>0.08382212807602674</v>
      </c>
      <c r="O12" s="414">
        <v>3184186</v>
      </c>
      <c r="P12" s="415">
        <v>3118923</v>
      </c>
      <c r="Q12" s="416">
        <v>7822</v>
      </c>
      <c r="R12" s="415">
        <v>8048</v>
      </c>
      <c r="S12" s="417">
        <f t="shared" si="4"/>
        <v>6318979</v>
      </c>
      <c r="T12" s="418">
        <f t="shared" si="5"/>
        <v>0.6499160423756131</v>
      </c>
      <c r="U12" s="419">
        <v>3054908</v>
      </c>
      <c r="V12" s="415">
        <v>3024684</v>
      </c>
      <c r="W12" s="416">
        <v>19816</v>
      </c>
      <c r="X12" s="415">
        <v>20607</v>
      </c>
      <c r="Y12" s="417">
        <f t="shared" si="6"/>
        <v>6120015</v>
      </c>
      <c r="Z12" s="421">
        <f aca="true" t="shared" si="7" ref="Z12:Z19">IF(ISERROR(S12/Y12-1),"         /0",IF(S12/Y12&gt;5,"  *  ",(S12/Y12-1)))</f>
        <v>0.032510377834041204</v>
      </c>
    </row>
    <row r="13" spans="1:26" ht="21" customHeight="1">
      <c r="A13" s="422" t="s">
        <v>397</v>
      </c>
      <c r="B13" s="423" t="s">
        <v>398</v>
      </c>
      <c r="C13" s="384">
        <v>61496</v>
      </c>
      <c r="D13" s="385">
        <v>64116</v>
      </c>
      <c r="E13" s="386">
        <v>177</v>
      </c>
      <c r="F13" s="385">
        <v>286</v>
      </c>
      <c r="G13" s="387">
        <f t="shared" si="0"/>
        <v>126075</v>
      </c>
      <c r="H13" s="388">
        <f t="shared" si="1"/>
        <v>0.12577000773125172</v>
      </c>
      <c r="I13" s="389">
        <v>54091</v>
      </c>
      <c r="J13" s="385">
        <v>58529</v>
      </c>
      <c r="K13" s="386">
        <v>2685</v>
      </c>
      <c r="L13" s="385">
        <v>3024</v>
      </c>
      <c r="M13" s="387">
        <f t="shared" si="2"/>
        <v>118329</v>
      </c>
      <c r="N13" s="390">
        <f t="shared" si="3"/>
        <v>0.06546155211317606</v>
      </c>
      <c r="O13" s="384">
        <v>648055</v>
      </c>
      <c r="P13" s="385">
        <v>627387</v>
      </c>
      <c r="Q13" s="386">
        <v>2574</v>
      </c>
      <c r="R13" s="385">
        <v>2056</v>
      </c>
      <c r="S13" s="387">
        <f t="shared" si="4"/>
        <v>1280072</v>
      </c>
      <c r="T13" s="388">
        <f t="shared" si="5"/>
        <v>0.13165723896152143</v>
      </c>
      <c r="U13" s="389">
        <v>534306</v>
      </c>
      <c r="V13" s="385">
        <v>524286</v>
      </c>
      <c r="W13" s="386">
        <v>13265</v>
      </c>
      <c r="X13" s="385">
        <v>15815</v>
      </c>
      <c r="Y13" s="387">
        <f t="shared" si="6"/>
        <v>1087672</v>
      </c>
      <c r="Z13" s="391">
        <f t="shared" si="7"/>
        <v>0.1768915628976382</v>
      </c>
    </row>
    <row r="14" spans="1:26" ht="21" customHeight="1">
      <c r="A14" s="422" t="s">
        <v>399</v>
      </c>
      <c r="B14" s="423" t="s">
        <v>400</v>
      </c>
      <c r="C14" s="384">
        <v>38626</v>
      </c>
      <c r="D14" s="385">
        <v>37640</v>
      </c>
      <c r="E14" s="386">
        <v>10</v>
      </c>
      <c r="F14" s="385">
        <v>62</v>
      </c>
      <c r="G14" s="387">
        <f t="shared" si="0"/>
        <v>76338</v>
      </c>
      <c r="H14" s="388">
        <f t="shared" si="1"/>
        <v>0.07615332817916552</v>
      </c>
      <c r="I14" s="389">
        <v>34859</v>
      </c>
      <c r="J14" s="385">
        <v>36425</v>
      </c>
      <c r="K14" s="386">
        <v>133</v>
      </c>
      <c r="L14" s="385">
        <v>116</v>
      </c>
      <c r="M14" s="387">
        <f t="shared" si="2"/>
        <v>71533</v>
      </c>
      <c r="N14" s="390">
        <f t="shared" si="3"/>
        <v>0.06717179483594982</v>
      </c>
      <c r="O14" s="384">
        <v>421783</v>
      </c>
      <c r="P14" s="385">
        <v>372540</v>
      </c>
      <c r="Q14" s="386">
        <v>848</v>
      </c>
      <c r="R14" s="385">
        <v>895</v>
      </c>
      <c r="S14" s="387">
        <f t="shared" si="4"/>
        <v>796066</v>
      </c>
      <c r="T14" s="388">
        <f t="shared" si="5"/>
        <v>0.08187652850085192</v>
      </c>
      <c r="U14" s="389">
        <v>372208</v>
      </c>
      <c r="V14" s="385">
        <v>342916</v>
      </c>
      <c r="W14" s="386">
        <v>6128</v>
      </c>
      <c r="X14" s="385">
        <v>6202</v>
      </c>
      <c r="Y14" s="387">
        <f t="shared" si="6"/>
        <v>727454</v>
      </c>
      <c r="Z14" s="391">
        <f t="shared" si="7"/>
        <v>0.0943179912406833</v>
      </c>
    </row>
    <row r="15" spans="1:26" ht="21" customHeight="1">
      <c r="A15" s="422" t="s">
        <v>401</v>
      </c>
      <c r="B15" s="423" t="s">
        <v>509</v>
      </c>
      <c r="C15" s="384">
        <v>26095</v>
      </c>
      <c r="D15" s="385">
        <v>25346</v>
      </c>
      <c r="E15" s="386">
        <v>16</v>
      </c>
      <c r="F15" s="385">
        <v>0</v>
      </c>
      <c r="G15" s="387">
        <f>SUM(C15:F15)</f>
        <v>51457</v>
      </c>
      <c r="H15" s="388">
        <f t="shared" si="1"/>
        <v>0.05133251864229244</v>
      </c>
      <c r="I15" s="389">
        <v>20499</v>
      </c>
      <c r="J15" s="385">
        <v>20421</v>
      </c>
      <c r="K15" s="386">
        <v>802</v>
      </c>
      <c r="L15" s="385">
        <v>949</v>
      </c>
      <c r="M15" s="387">
        <f>SUM(I15:L15)</f>
        <v>42671</v>
      </c>
      <c r="N15" s="390">
        <f>IF(ISERROR(G15/M15-1),"         /0",(G15/M15-1))</f>
        <v>0.20590096318342677</v>
      </c>
      <c r="O15" s="384">
        <v>287921</v>
      </c>
      <c r="P15" s="385">
        <v>270198</v>
      </c>
      <c r="Q15" s="386">
        <v>3000</v>
      </c>
      <c r="R15" s="385">
        <v>321</v>
      </c>
      <c r="S15" s="387">
        <f>SUM(O15:R15)</f>
        <v>561440</v>
      </c>
      <c r="T15" s="388">
        <f t="shared" si="5"/>
        <v>0.057744908288406116</v>
      </c>
      <c r="U15" s="389">
        <v>215639</v>
      </c>
      <c r="V15" s="385">
        <v>206881</v>
      </c>
      <c r="W15" s="386">
        <v>3020</v>
      </c>
      <c r="X15" s="385">
        <v>3973</v>
      </c>
      <c r="Y15" s="387">
        <f>SUM(U15:X15)</f>
        <v>429513</v>
      </c>
      <c r="Z15" s="391">
        <f>IF(ISERROR(S15/Y15-1),"         /0",IF(S15/Y15&gt;5,"  *  ",(S15/Y15-1)))</f>
        <v>0.30715484746678223</v>
      </c>
    </row>
    <row r="16" spans="1:26" ht="21" customHeight="1">
      <c r="A16" s="422" t="s">
        <v>403</v>
      </c>
      <c r="B16" s="423" t="s">
        <v>404</v>
      </c>
      <c r="C16" s="384">
        <v>11974</v>
      </c>
      <c r="D16" s="385">
        <v>12121</v>
      </c>
      <c r="E16" s="386">
        <v>255</v>
      </c>
      <c r="F16" s="385">
        <v>343</v>
      </c>
      <c r="G16" s="387">
        <f t="shared" si="0"/>
        <v>24693</v>
      </c>
      <c r="H16" s="388">
        <f t="shared" si="1"/>
        <v>0.024633264333990074</v>
      </c>
      <c r="I16" s="389">
        <v>11987</v>
      </c>
      <c r="J16" s="385">
        <v>12025</v>
      </c>
      <c r="K16" s="386">
        <v>87</v>
      </c>
      <c r="L16" s="385">
        <v>7</v>
      </c>
      <c r="M16" s="387">
        <f t="shared" si="2"/>
        <v>24106</v>
      </c>
      <c r="N16" s="390">
        <f t="shared" si="3"/>
        <v>0.02435078403716906</v>
      </c>
      <c r="O16" s="384">
        <v>129692</v>
      </c>
      <c r="P16" s="385">
        <v>123854</v>
      </c>
      <c r="Q16" s="386">
        <v>684</v>
      </c>
      <c r="R16" s="385">
        <v>750</v>
      </c>
      <c r="S16" s="387">
        <f t="shared" si="4"/>
        <v>254980</v>
      </c>
      <c r="T16" s="388">
        <f t="shared" si="5"/>
        <v>0.02622505827047911</v>
      </c>
      <c r="U16" s="389">
        <v>108873</v>
      </c>
      <c r="V16" s="385">
        <v>106500</v>
      </c>
      <c r="W16" s="386">
        <v>194</v>
      </c>
      <c r="X16" s="385">
        <v>71</v>
      </c>
      <c r="Y16" s="387">
        <f t="shared" si="6"/>
        <v>215638</v>
      </c>
      <c r="Z16" s="391">
        <f t="shared" si="7"/>
        <v>0.1824446526122483</v>
      </c>
    </row>
    <row r="17" spans="1:26" ht="21" customHeight="1">
      <c r="A17" s="422" t="s">
        <v>411</v>
      </c>
      <c r="B17" s="423" t="s">
        <v>412</v>
      </c>
      <c r="C17" s="384">
        <v>8193</v>
      </c>
      <c r="D17" s="385">
        <v>8008</v>
      </c>
      <c r="E17" s="386">
        <v>14</v>
      </c>
      <c r="F17" s="385">
        <v>31</v>
      </c>
      <c r="G17" s="387">
        <f>SUM(C17:F17)</f>
        <v>16246</v>
      </c>
      <c r="H17" s="388">
        <f t="shared" si="1"/>
        <v>0.01620669875551787</v>
      </c>
      <c r="I17" s="389">
        <v>6618</v>
      </c>
      <c r="J17" s="385">
        <v>6982</v>
      </c>
      <c r="K17" s="386">
        <v>2</v>
      </c>
      <c r="L17" s="385">
        <v>0</v>
      </c>
      <c r="M17" s="387">
        <f t="shared" si="2"/>
        <v>13602</v>
      </c>
      <c r="N17" s="390">
        <f>IF(ISERROR(G17/M17-1),"         /0",(G17/M17-1))</f>
        <v>0.19438317894427293</v>
      </c>
      <c r="O17" s="384">
        <v>93651</v>
      </c>
      <c r="P17" s="385">
        <v>78223</v>
      </c>
      <c r="Q17" s="386">
        <v>195</v>
      </c>
      <c r="R17" s="385">
        <v>54</v>
      </c>
      <c r="S17" s="387">
        <f>SUM(O17:R17)</f>
        <v>172123</v>
      </c>
      <c r="T17" s="388">
        <f t="shared" si="5"/>
        <v>0.017703097124047672</v>
      </c>
      <c r="U17" s="389">
        <v>79963</v>
      </c>
      <c r="V17" s="385">
        <v>69973</v>
      </c>
      <c r="W17" s="386">
        <v>914</v>
      </c>
      <c r="X17" s="385">
        <v>831</v>
      </c>
      <c r="Y17" s="387">
        <f>SUM(U17:X17)</f>
        <v>151681</v>
      </c>
      <c r="Z17" s="391">
        <f>IF(ISERROR(S17/Y17-1),"         /0",IF(S17/Y17&gt;5,"  *  ",(S17/Y17-1)))</f>
        <v>0.13476968110706022</v>
      </c>
    </row>
    <row r="18" spans="1:26" ht="21" customHeight="1">
      <c r="A18" s="422" t="s">
        <v>405</v>
      </c>
      <c r="B18" s="423" t="s">
        <v>406</v>
      </c>
      <c r="C18" s="384">
        <v>4810</v>
      </c>
      <c r="D18" s="385">
        <v>5658</v>
      </c>
      <c r="E18" s="386">
        <v>0</v>
      </c>
      <c r="F18" s="385">
        <v>0</v>
      </c>
      <c r="G18" s="387">
        <f t="shared" si="0"/>
        <v>10468</v>
      </c>
      <c r="H18" s="388">
        <f t="shared" si="1"/>
        <v>0.010442676509464548</v>
      </c>
      <c r="I18" s="389">
        <v>3569</v>
      </c>
      <c r="J18" s="385">
        <v>3537</v>
      </c>
      <c r="K18" s="386"/>
      <c r="L18" s="385">
        <v>0</v>
      </c>
      <c r="M18" s="387">
        <f t="shared" si="2"/>
        <v>7106</v>
      </c>
      <c r="N18" s="390">
        <f t="shared" si="3"/>
        <v>0.47312130593864343</v>
      </c>
      <c r="O18" s="384">
        <v>49190</v>
      </c>
      <c r="P18" s="385">
        <v>48504</v>
      </c>
      <c r="Q18" s="386">
        <v>2244</v>
      </c>
      <c r="R18" s="385">
        <v>11</v>
      </c>
      <c r="S18" s="387">
        <f t="shared" si="4"/>
        <v>99949</v>
      </c>
      <c r="T18" s="388">
        <f t="shared" si="5"/>
        <v>0.010279897831500967</v>
      </c>
      <c r="U18" s="389">
        <v>43749</v>
      </c>
      <c r="V18" s="385">
        <v>38971</v>
      </c>
      <c r="W18" s="386">
        <v>105</v>
      </c>
      <c r="X18" s="385">
        <v>125</v>
      </c>
      <c r="Y18" s="387">
        <f t="shared" si="6"/>
        <v>82950</v>
      </c>
      <c r="Z18" s="391">
        <f t="shared" si="7"/>
        <v>0.20493068113321278</v>
      </c>
    </row>
    <row r="19" spans="1:26" ht="21" customHeight="1">
      <c r="A19" s="422" t="s">
        <v>407</v>
      </c>
      <c r="B19" s="423" t="s">
        <v>408</v>
      </c>
      <c r="C19" s="384">
        <v>3963</v>
      </c>
      <c r="D19" s="385">
        <v>3891</v>
      </c>
      <c r="E19" s="386">
        <v>0</v>
      </c>
      <c r="F19" s="385">
        <v>16</v>
      </c>
      <c r="G19" s="387">
        <f t="shared" si="0"/>
        <v>7870</v>
      </c>
      <c r="H19" s="388">
        <f t="shared" si="1"/>
        <v>0.007850961418559992</v>
      </c>
      <c r="I19" s="389">
        <v>3818</v>
      </c>
      <c r="J19" s="385">
        <v>3951</v>
      </c>
      <c r="K19" s="386"/>
      <c r="L19" s="385"/>
      <c r="M19" s="387">
        <f t="shared" si="2"/>
        <v>7769</v>
      </c>
      <c r="N19" s="390">
        <f t="shared" si="3"/>
        <v>0.013000386150083587</v>
      </c>
      <c r="O19" s="384">
        <v>38085</v>
      </c>
      <c r="P19" s="385">
        <v>35635</v>
      </c>
      <c r="Q19" s="386">
        <v>0</v>
      </c>
      <c r="R19" s="385">
        <v>30</v>
      </c>
      <c r="S19" s="387">
        <f t="shared" si="4"/>
        <v>73750</v>
      </c>
      <c r="T19" s="388">
        <f t="shared" si="5"/>
        <v>0.0075852931502385845</v>
      </c>
      <c r="U19" s="389">
        <v>36699</v>
      </c>
      <c r="V19" s="385">
        <v>35439</v>
      </c>
      <c r="W19" s="386">
        <v>23</v>
      </c>
      <c r="X19" s="385">
        <v>24</v>
      </c>
      <c r="Y19" s="387">
        <f t="shared" si="6"/>
        <v>72185</v>
      </c>
      <c r="Z19" s="391">
        <f t="shared" si="7"/>
        <v>0.021680404516173812</v>
      </c>
    </row>
    <row r="20" spans="1:26" ht="21" customHeight="1">
      <c r="A20" s="422" t="s">
        <v>424</v>
      </c>
      <c r="B20" s="423" t="s">
        <v>425</v>
      </c>
      <c r="C20" s="384">
        <v>3430</v>
      </c>
      <c r="D20" s="385">
        <v>3764</v>
      </c>
      <c r="E20" s="386">
        <v>0</v>
      </c>
      <c r="F20" s="385">
        <v>3</v>
      </c>
      <c r="G20" s="387">
        <f>SUM(C20:F20)</f>
        <v>7197</v>
      </c>
      <c r="H20" s="388">
        <f t="shared" si="1"/>
        <v>0.007179589495473477</v>
      </c>
      <c r="I20" s="389">
        <v>2006</v>
      </c>
      <c r="J20" s="385">
        <v>2197</v>
      </c>
      <c r="K20" s="386"/>
      <c r="L20" s="385"/>
      <c r="M20" s="387">
        <f t="shared" si="2"/>
        <v>4203</v>
      </c>
      <c r="N20" s="390">
        <f>IF(ISERROR(G20/M20-1),"         /0",(G20/M20-1))</f>
        <v>0.7123483226266951</v>
      </c>
      <c r="O20" s="384">
        <v>36636</v>
      </c>
      <c r="P20" s="385">
        <v>34927</v>
      </c>
      <c r="Q20" s="386">
        <v>9</v>
      </c>
      <c r="R20" s="385">
        <v>14</v>
      </c>
      <c r="S20" s="387">
        <f>SUM(O20:R20)</f>
        <v>71586</v>
      </c>
      <c r="T20" s="388">
        <f t="shared" si="5"/>
        <v>0.007362722650209889</v>
      </c>
      <c r="U20" s="389">
        <v>26532</v>
      </c>
      <c r="V20" s="385">
        <v>23333</v>
      </c>
      <c r="W20" s="386">
        <v>13</v>
      </c>
      <c r="X20" s="385">
        <v>1</v>
      </c>
      <c r="Y20" s="387">
        <f>SUM(U20:X20)</f>
        <v>49879</v>
      </c>
      <c r="Z20" s="391">
        <f>IF(ISERROR(S20/Y20-1),"         /0",IF(S20/Y20&gt;5,"  *  ",(S20/Y20-1)))</f>
        <v>0.43519316746526604</v>
      </c>
    </row>
    <row r="21" spans="1:26" ht="21" customHeight="1">
      <c r="A21" s="422" t="s">
        <v>415</v>
      </c>
      <c r="B21" s="423" t="s">
        <v>416</v>
      </c>
      <c r="C21" s="384">
        <v>1838</v>
      </c>
      <c r="D21" s="385">
        <v>1522</v>
      </c>
      <c r="E21" s="386">
        <v>19</v>
      </c>
      <c r="F21" s="385">
        <v>9</v>
      </c>
      <c r="G21" s="387">
        <f>SUM(C21:F21)</f>
        <v>3388</v>
      </c>
      <c r="H21" s="388">
        <f t="shared" si="1"/>
        <v>0.0033798039753597524</v>
      </c>
      <c r="I21" s="389">
        <v>1628</v>
      </c>
      <c r="J21" s="385">
        <v>1694</v>
      </c>
      <c r="K21" s="386"/>
      <c r="L21" s="385"/>
      <c r="M21" s="387">
        <f t="shared" si="2"/>
        <v>3322</v>
      </c>
      <c r="N21" s="390">
        <f>IF(ISERROR(G21/M21-1),"         /0",(G21/M21-1))</f>
        <v>0.019867549668874274</v>
      </c>
      <c r="O21" s="384">
        <v>18396</v>
      </c>
      <c r="P21" s="385">
        <v>16000</v>
      </c>
      <c r="Q21" s="386">
        <v>1691</v>
      </c>
      <c r="R21" s="385">
        <v>2022</v>
      </c>
      <c r="S21" s="387">
        <f>SUM(O21:R21)</f>
        <v>38109</v>
      </c>
      <c r="T21" s="388">
        <f t="shared" si="5"/>
        <v>0.003919565242880572</v>
      </c>
      <c r="U21" s="389">
        <v>22510</v>
      </c>
      <c r="V21" s="385">
        <v>20583</v>
      </c>
      <c r="W21" s="386">
        <v>0</v>
      </c>
      <c r="X21" s="385"/>
      <c r="Y21" s="387">
        <f>SUM(U21:X21)</f>
        <v>43093</v>
      </c>
      <c r="Z21" s="391">
        <f>IF(ISERROR(S21/Y21-1),"         /0",IF(S21/Y21&gt;5,"  *  ",(S21/Y21-1)))</f>
        <v>-0.11565683521685655</v>
      </c>
    </row>
    <row r="22" spans="1:26" ht="21" customHeight="1" thickBot="1">
      <c r="A22" s="424" t="s">
        <v>51</v>
      </c>
      <c r="B22" s="425"/>
      <c r="C22" s="426">
        <v>2740</v>
      </c>
      <c r="D22" s="427">
        <v>2596</v>
      </c>
      <c r="E22" s="428">
        <v>8</v>
      </c>
      <c r="F22" s="427">
        <v>18</v>
      </c>
      <c r="G22" s="429">
        <f>SUM(C22:F22)</f>
        <v>5362</v>
      </c>
      <c r="H22" s="430">
        <f t="shared" si="1"/>
        <v>0.005349028605631344</v>
      </c>
      <c r="I22" s="431">
        <v>2692</v>
      </c>
      <c r="J22" s="427">
        <v>2394</v>
      </c>
      <c r="K22" s="428">
        <v>23</v>
      </c>
      <c r="L22" s="427">
        <v>15</v>
      </c>
      <c r="M22" s="429">
        <f t="shared" si="2"/>
        <v>5124</v>
      </c>
      <c r="N22" s="432">
        <f>IF(ISERROR(G22/M22-1),"         /0",(G22/M22-1))</f>
        <v>0.04644808743169393</v>
      </c>
      <c r="O22" s="426">
        <v>29972</v>
      </c>
      <c r="P22" s="427">
        <v>25260</v>
      </c>
      <c r="Q22" s="428">
        <v>187</v>
      </c>
      <c r="R22" s="427">
        <v>289</v>
      </c>
      <c r="S22" s="429">
        <f>SUM(O22:R22)</f>
        <v>55708</v>
      </c>
      <c r="T22" s="430">
        <f t="shared" si="5"/>
        <v>0.005729647604250726</v>
      </c>
      <c r="U22" s="431">
        <v>27549</v>
      </c>
      <c r="V22" s="427">
        <v>23120</v>
      </c>
      <c r="W22" s="428">
        <v>112</v>
      </c>
      <c r="X22" s="427">
        <v>129</v>
      </c>
      <c r="Y22" s="429">
        <f>SUM(U22:X22)</f>
        <v>50910</v>
      </c>
      <c r="Z22" s="433">
        <f>IF(ISERROR(S22/Y22-1),"         /0",IF(S22/Y22&gt;5,"  *  ",(S22/Y22-1)))</f>
        <v>0.09424474562954233</v>
      </c>
    </row>
    <row r="23" spans="1:2" ht="11.25" customHeight="1" thickTop="1">
      <c r="A23" s="113"/>
      <c r="B23" s="113"/>
    </row>
    <row r="24" spans="1:2" ht="15">
      <c r="A24" s="113" t="s">
        <v>138</v>
      </c>
      <c r="B24" s="113"/>
    </row>
    <row r="25" s="328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3:Z65536 N23:N65536 Z5 N5 N7 Z7">
    <cfRule type="cellIs" priority="9" dxfId="93" operator="lessThan" stopIfTrue="1">
      <formula>0</formula>
    </cfRule>
  </conditionalFormatting>
  <conditionalFormatting sqref="N11:N22 Z11:Z22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9:N10 Z9:Z10">
    <cfRule type="cellIs" priority="6" dxfId="93" operator="lessThan" stopIfTrue="1">
      <formula>0</formula>
    </cfRule>
  </conditionalFormatting>
  <conditionalFormatting sqref="H9:H10">
    <cfRule type="cellIs" priority="5" dxfId="93" operator="lessThan" stopIfTrue="1">
      <formula>0</formula>
    </cfRule>
  </conditionalFormatting>
  <conditionalFormatting sqref="T9:T10">
    <cfRule type="cellIs" priority="4" dxfId="93" operator="lessThan" stopIfTrue="1">
      <formula>0</formula>
    </cfRule>
  </conditionalFormatting>
  <conditionalFormatting sqref="N8 Z8">
    <cfRule type="cellIs" priority="3" dxfId="93" operator="lessThan" stopIfTrue="1">
      <formula>0</formula>
    </cfRule>
  </conditionalFormatting>
  <conditionalFormatting sqref="H8">
    <cfRule type="cellIs" priority="2" dxfId="93" operator="lessThan" stopIfTrue="1">
      <formula>0</formula>
    </cfRule>
  </conditionalFormatting>
  <conditionalFormatting sqref="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5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6384" width="11.421875" style="231" customWidth="1"/>
  </cols>
  <sheetData>
    <row r="1" spans="1:8" ht="13.5" thickBot="1">
      <c r="A1" s="230"/>
      <c r="B1" s="230"/>
      <c r="C1" s="230"/>
      <c r="D1" s="230"/>
      <c r="E1" s="230"/>
      <c r="F1" s="230"/>
      <c r="G1" s="230"/>
      <c r="H1" s="230"/>
    </row>
    <row r="2" spans="1:14" ht="32.25" thickBot="1" thickTop="1">
      <c r="A2" s="232" t="s">
        <v>510</v>
      </c>
      <c r="B2" s="233"/>
      <c r="M2" s="535" t="s">
        <v>26</v>
      </c>
      <c r="N2" s="536"/>
    </row>
    <row r="3" spans="1:2" ht="26.25" thickTop="1">
      <c r="A3" s="234" t="s">
        <v>36</v>
      </c>
      <c r="B3" s="235"/>
    </row>
    <row r="9" spans="1:14" ht="27">
      <c r="A9" s="246" t="s">
        <v>105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>
      <c r="A10" s="237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spans="1:14" ht="15.75">
      <c r="A11" s="245" t="s">
        <v>512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</row>
    <row r="12" spans="1:14" ht="15.75">
      <c r="A12" s="245" t="s">
        <v>511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1:14" ht="15.75">
      <c r="A13" s="237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ht="15">
      <c r="A14" s="245" t="s">
        <v>128</v>
      </c>
    </row>
    <row r="15" ht="15">
      <c r="A15" s="245" t="s">
        <v>129</v>
      </c>
    </row>
    <row r="16" ht="15">
      <c r="A16" s="245" t="s">
        <v>130</v>
      </c>
    </row>
    <row r="18" ht="27">
      <c r="A18" s="246" t="s">
        <v>127</v>
      </c>
    </row>
    <row r="20" ht="22.5">
      <c r="A20" s="239" t="s">
        <v>106</v>
      </c>
    </row>
    <row r="22" ht="15.75">
      <c r="A22" s="238" t="s">
        <v>107</v>
      </c>
    </row>
    <row r="23" ht="15.75">
      <c r="A23" s="238"/>
    </row>
    <row r="24" ht="22.5">
      <c r="A24" s="239" t="s">
        <v>108</v>
      </c>
    </row>
    <row r="25" ht="15.75">
      <c r="A25" s="238" t="s">
        <v>109</v>
      </c>
    </row>
    <row r="26" ht="15.75">
      <c r="A26" s="238" t="s">
        <v>110</v>
      </c>
    </row>
    <row r="28" ht="22.5">
      <c r="A28" s="239" t="s">
        <v>139</v>
      </c>
    </row>
    <row r="29" ht="15.75">
      <c r="A29" s="238" t="s">
        <v>140</v>
      </c>
    </row>
    <row r="30" ht="15.75">
      <c r="A30" s="238"/>
    </row>
    <row r="31" ht="22.5">
      <c r="A31" s="239" t="s">
        <v>141</v>
      </c>
    </row>
    <row r="32" ht="15.75">
      <c r="A32" s="238" t="s">
        <v>144</v>
      </c>
    </row>
    <row r="34" ht="22.5">
      <c r="A34" s="239" t="s">
        <v>142</v>
      </c>
    </row>
    <row r="35" ht="15.75">
      <c r="A35" s="238" t="s">
        <v>143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12" customWidth="1"/>
    <col min="2" max="2" width="35.421875" style="112" customWidth="1"/>
    <col min="3" max="3" width="9.8515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9.00390625" style="112" customWidth="1"/>
    <col min="8" max="8" width="10.7109375" style="112" customWidth="1"/>
    <col min="9" max="9" width="9.57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9.57421875" style="112" bestFit="1" customWidth="1"/>
    <col min="16" max="16" width="11.140625" style="112" customWidth="1"/>
    <col min="17" max="17" width="9.421875" style="112" customWidth="1"/>
    <col min="18" max="18" width="10.57421875" style="112" bestFit="1" customWidth="1"/>
    <col min="19" max="19" width="10.00390625" style="112" customWidth="1"/>
    <col min="20" max="20" width="10.140625" style="112" customWidth="1"/>
    <col min="21" max="21" width="9.421875" style="112" customWidth="1"/>
    <col min="22" max="22" width="10.421875" style="112" customWidth="1"/>
    <col min="23" max="23" width="9.42187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.75" thickBot="1">
      <c r="A1" s="242" t="s">
        <v>120</v>
      </c>
      <c r="B1" s="243"/>
      <c r="C1" s="243"/>
      <c r="Y1" s="607" t="s">
        <v>26</v>
      </c>
      <c r="Z1" s="608"/>
    </row>
    <row r="2" ht="5.25" customHeight="1" thickBot="1"/>
    <row r="3" spans="1:26" ht="24.75" customHeight="1" thickTop="1">
      <c r="A3" s="609" t="s">
        <v>122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1"/>
    </row>
    <row r="4" spans="1:26" ht="21" customHeight="1" thickBot="1">
      <c r="A4" s="623" t="s">
        <v>42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5"/>
    </row>
    <row r="5" spans="1:26" s="131" customFormat="1" ht="19.5" customHeight="1" thickBot="1" thickTop="1">
      <c r="A5" s="694" t="s">
        <v>116</v>
      </c>
      <c r="B5" s="694" t="s">
        <v>117</v>
      </c>
      <c r="C5" s="709" t="s">
        <v>34</v>
      </c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1"/>
      <c r="O5" s="712" t="s">
        <v>33</v>
      </c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1"/>
    </row>
    <row r="6" spans="1:26" s="130" customFormat="1" ht="26.25" customHeight="1" thickBot="1">
      <c r="A6" s="695"/>
      <c r="B6" s="695"/>
      <c r="C6" s="702" t="s">
        <v>151</v>
      </c>
      <c r="D6" s="703"/>
      <c r="E6" s="703"/>
      <c r="F6" s="703"/>
      <c r="G6" s="704"/>
      <c r="H6" s="713" t="s">
        <v>32</v>
      </c>
      <c r="I6" s="702" t="s">
        <v>152</v>
      </c>
      <c r="J6" s="703"/>
      <c r="K6" s="703"/>
      <c r="L6" s="703"/>
      <c r="M6" s="704"/>
      <c r="N6" s="713" t="s">
        <v>31</v>
      </c>
      <c r="O6" s="705" t="s">
        <v>153</v>
      </c>
      <c r="P6" s="703"/>
      <c r="Q6" s="703"/>
      <c r="R6" s="703"/>
      <c r="S6" s="704"/>
      <c r="T6" s="713" t="s">
        <v>32</v>
      </c>
      <c r="U6" s="705" t="s">
        <v>154</v>
      </c>
      <c r="V6" s="703"/>
      <c r="W6" s="703"/>
      <c r="X6" s="703"/>
      <c r="Y6" s="704"/>
      <c r="Z6" s="713" t="s">
        <v>31</v>
      </c>
    </row>
    <row r="7" spans="1:26" s="125" customFormat="1" ht="26.25" customHeight="1">
      <c r="A7" s="696"/>
      <c r="B7" s="696"/>
      <c r="C7" s="606" t="s">
        <v>20</v>
      </c>
      <c r="D7" s="622"/>
      <c r="E7" s="601" t="s">
        <v>19</v>
      </c>
      <c r="F7" s="622"/>
      <c r="G7" s="603" t="s">
        <v>15</v>
      </c>
      <c r="H7" s="617"/>
      <c r="I7" s="716" t="s">
        <v>20</v>
      </c>
      <c r="J7" s="622"/>
      <c r="K7" s="601" t="s">
        <v>19</v>
      </c>
      <c r="L7" s="622"/>
      <c r="M7" s="603" t="s">
        <v>15</v>
      </c>
      <c r="N7" s="617"/>
      <c r="O7" s="716" t="s">
        <v>20</v>
      </c>
      <c r="P7" s="622"/>
      <c r="Q7" s="601" t="s">
        <v>19</v>
      </c>
      <c r="R7" s="622"/>
      <c r="S7" s="603" t="s">
        <v>15</v>
      </c>
      <c r="T7" s="617"/>
      <c r="U7" s="716" t="s">
        <v>20</v>
      </c>
      <c r="V7" s="622"/>
      <c r="W7" s="601" t="s">
        <v>19</v>
      </c>
      <c r="X7" s="622"/>
      <c r="Y7" s="603" t="s">
        <v>15</v>
      </c>
      <c r="Z7" s="617"/>
    </row>
    <row r="8" spans="1:26" s="125" customFormat="1" ht="19.5" customHeight="1" thickBot="1">
      <c r="A8" s="697"/>
      <c r="B8" s="697"/>
      <c r="C8" s="128" t="s">
        <v>29</v>
      </c>
      <c r="D8" s="126" t="s">
        <v>28</v>
      </c>
      <c r="E8" s="127" t="s">
        <v>29</v>
      </c>
      <c r="F8" s="244" t="s">
        <v>28</v>
      </c>
      <c r="G8" s="715"/>
      <c r="H8" s="714"/>
      <c r="I8" s="128" t="s">
        <v>29</v>
      </c>
      <c r="J8" s="126" t="s">
        <v>28</v>
      </c>
      <c r="K8" s="127" t="s">
        <v>29</v>
      </c>
      <c r="L8" s="244" t="s">
        <v>28</v>
      </c>
      <c r="M8" s="715"/>
      <c r="N8" s="714"/>
      <c r="O8" s="128" t="s">
        <v>29</v>
      </c>
      <c r="P8" s="126" t="s">
        <v>28</v>
      </c>
      <c r="Q8" s="127" t="s">
        <v>29</v>
      </c>
      <c r="R8" s="244" t="s">
        <v>28</v>
      </c>
      <c r="S8" s="715"/>
      <c r="T8" s="714"/>
      <c r="U8" s="128" t="s">
        <v>29</v>
      </c>
      <c r="V8" s="126" t="s">
        <v>28</v>
      </c>
      <c r="W8" s="127" t="s">
        <v>29</v>
      </c>
      <c r="X8" s="244" t="s">
        <v>28</v>
      </c>
      <c r="Y8" s="715"/>
      <c r="Z8" s="714"/>
    </row>
    <row r="9" spans="1:26" s="114" customFormat="1" ht="18" customHeight="1" thickBot="1" thickTop="1">
      <c r="A9" s="124" t="s">
        <v>22</v>
      </c>
      <c r="B9" s="241"/>
      <c r="C9" s="123">
        <f>SUM(C10:C14)</f>
        <v>29162.51900000001</v>
      </c>
      <c r="D9" s="117">
        <f>SUM(D10:D14)</f>
        <v>15970.464000000004</v>
      </c>
      <c r="E9" s="118">
        <f>SUM(E10:E14)</f>
        <v>6066.048</v>
      </c>
      <c r="F9" s="117">
        <f>SUM(F10:F14)</f>
        <v>3499.081</v>
      </c>
      <c r="G9" s="116">
        <f aca="true" t="shared" si="0" ref="G9:G14">SUM(C9:F9)</f>
        <v>54698.112000000016</v>
      </c>
      <c r="H9" s="120">
        <f aca="true" t="shared" si="1" ref="H9:H14">G9/$G$9</f>
        <v>1</v>
      </c>
      <c r="I9" s="119">
        <f>SUM(I10:I14)</f>
        <v>28413.067999999992</v>
      </c>
      <c r="J9" s="117">
        <f>SUM(J10:J14)</f>
        <v>18016.337000000003</v>
      </c>
      <c r="K9" s="118">
        <f>SUM(K10:K14)</f>
        <v>5377.886</v>
      </c>
      <c r="L9" s="117">
        <f>SUM(L10:L14)</f>
        <v>1382.715</v>
      </c>
      <c r="M9" s="116">
        <f aca="true" t="shared" si="2" ref="M9:M14">SUM(I9:L9)</f>
        <v>53190.005999999994</v>
      </c>
      <c r="N9" s="122">
        <f aca="true" t="shared" si="3" ref="N9:N14">IF(ISERROR(G9/M9-1),"         /0",(G9/M9-1))</f>
        <v>0.028353183490898992</v>
      </c>
      <c r="O9" s="121">
        <f>SUM(O10:O14)</f>
        <v>264583.46499999997</v>
      </c>
      <c r="P9" s="117">
        <f>SUM(P10:P14)</f>
        <v>140856.72400000005</v>
      </c>
      <c r="Q9" s="118">
        <f>SUM(Q10:Q14)</f>
        <v>67690.11997</v>
      </c>
      <c r="R9" s="117">
        <f>SUM(R10:R14)</f>
        <v>26268.587</v>
      </c>
      <c r="S9" s="116">
        <f aca="true" t="shared" si="4" ref="S9:S14">SUM(O9:R9)</f>
        <v>499398.89597</v>
      </c>
      <c r="T9" s="120">
        <f aca="true" t="shared" si="5" ref="T9:T14">S9/$S$9</f>
        <v>1</v>
      </c>
      <c r="U9" s="119">
        <f>SUM(U10:U14)</f>
        <v>274749.34300000005</v>
      </c>
      <c r="V9" s="117">
        <f>SUM(V10:V14)</f>
        <v>156309.68800000008</v>
      </c>
      <c r="W9" s="118">
        <f>SUM(W10:W14)</f>
        <v>43581.73999999998</v>
      </c>
      <c r="X9" s="117">
        <f>SUM(X10:X14)</f>
        <v>15528.225000000004</v>
      </c>
      <c r="Y9" s="116">
        <f aca="true" t="shared" si="6" ref="Y9:Y14">SUM(U9:X9)</f>
        <v>490168.9960000001</v>
      </c>
      <c r="Z9" s="115">
        <f>IF(ISERROR(S9/Y9-1),"         /0",(S9/Y9-1))</f>
        <v>0.018830036263656202</v>
      </c>
    </row>
    <row r="10" spans="1:26" ht="21.75" customHeight="1" thickTop="1">
      <c r="A10" s="412" t="s">
        <v>395</v>
      </c>
      <c r="B10" s="413" t="s">
        <v>396</v>
      </c>
      <c r="C10" s="414">
        <v>22212.332000000013</v>
      </c>
      <c r="D10" s="415">
        <v>13872.305000000002</v>
      </c>
      <c r="E10" s="416">
        <v>5904.135</v>
      </c>
      <c r="F10" s="415">
        <v>3465.4390000000003</v>
      </c>
      <c r="G10" s="417">
        <f t="shared" si="0"/>
        <v>45454.21100000002</v>
      </c>
      <c r="H10" s="418">
        <f t="shared" si="1"/>
        <v>0.8310014612570175</v>
      </c>
      <c r="I10" s="419">
        <v>22840.929999999993</v>
      </c>
      <c r="J10" s="415">
        <v>16336.278000000004</v>
      </c>
      <c r="K10" s="416">
        <v>4168.868</v>
      </c>
      <c r="L10" s="415">
        <v>1280.981</v>
      </c>
      <c r="M10" s="417">
        <f t="shared" si="2"/>
        <v>44627.057</v>
      </c>
      <c r="N10" s="420">
        <f t="shared" si="3"/>
        <v>0.01853480949908959</v>
      </c>
      <c r="O10" s="414">
        <v>203477.489</v>
      </c>
      <c r="P10" s="415">
        <v>124536.81200000005</v>
      </c>
      <c r="Q10" s="416">
        <v>59326.09097</v>
      </c>
      <c r="R10" s="415">
        <v>25531.39</v>
      </c>
      <c r="S10" s="417">
        <f t="shared" si="4"/>
        <v>412871.78197000007</v>
      </c>
      <c r="T10" s="418">
        <f t="shared" si="5"/>
        <v>0.826737474395222</v>
      </c>
      <c r="U10" s="419">
        <v>219482.6240000001</v>
      </c>
      <c r="V10" s="415">
        <v>139659.82500000007</v>
      </c>
      <c r="W10" s="416">
        <v>35951.85299999998</v>
      </c>
      <c r="X10" s="415">
        <v>14367.034000000003</v>
      </c>
      <c r="Y10" s="417">
        <f t="shared" si="6"/>
        <v>409461.3360000001</v>
      </c>
      <c r="Z10" s="421">
        <f>IF(ISERROR(S10/Y10-1),"         /0",IF(S10/Y10&gt;5,"  *  ",(S10/Y10-1)))</f>
        <v>0.008329103800901905</v>
      </c>
    </row>
    <row r="11" spans="1:26" ht="21.75" customHeight="1">
      <c r="A11" s="422" t="s">
        <v>397</v>
      </c>
      <c r="B11" s="423" t="s">
        <v>398</v>
      </c>
      <c r="C11" s="384">
        <v>6479.1410000000005</v>
      </c>
      <c r="D11" s="385">
        <v>999.5349999999999</v>
      </c>
      <c r="E11" s="386">
        <v>160.76300000000003</v>
      </c>
      <c r="F11" s="385">
        <v>7.336</v>
      </c>
      <c r="G11" s="387">
        <f>SUM(C11:F11)</f>
        <v>7646.775000000001</v>
      </c>
      <c r="H11" s="388">
        <f>G11/$G$9</f>
        <v>0.13979961502144714</v>
      </c>
      <c r="I11" s="389">
        <v>5221.285999999999</v>
      </c>
      <c r="J11" s="385">
        <v>819.8269999999998</v>
      </c>
      <c r="K11" s="386">
        <v>1208.812</v>
      </c>
      <c r="L11" s="385">
        <v>81.963</v>
      </c>
      <c r="M11" s="387">
        <f>SUM(I11:L11)</f>
        <v>7331.887999999999</v>
      </c>
      <c r="N11" s="390">
        <f t="shared" si="3"/>
        <v>0.04294760094535022</v>
      </c>
      <c r="O11" s="384">
        <v>57857.521999999975</v>
      </c>
      <c r="P11" s="385">
        <v>8502.513</v>
      </c>
      <c r="Q11" s="386">
        <v>8288.619999999999</v>
      </c>
      <c r="R11" s="385">
        <v>685.6109999999999</v>
      </c>
      <c r="S11" s="387">
        <f>SUM(O11:R11)</f>
        <v>75334.26599999997</v>
      </c>
      <c r="T11" s="388">
        <f>S11/$S$9</f>
        <v>0.15084988494753393</v>
      </c>
      <c r="U11" s="389">
        <v>52232.31300000001</v>
      </c>
      <c r="V11" s="385">
        <v>7521.064999999997</v>
      </c>
      <c r="W11" s="386">
        <v>7488.072</v>
      </c>
      <c r="X11" s="385">
        <v>1122.243</v>
      </c>
      <c r="Y11" s="387">
        <f>SUM(U11:X11)</f>
        <v>68363.69300000001</v>
      </c>
      <c r="Z11" s="391">
        <f>IF(ISERROR(S11/Y11-1),"         /0",IF(S11/Y11&gt;5,"  *  ",(S11/Y11-1)))</f>
        <v>0.10196308441090163</v>
      </c>
    </row>
    <row r="12" spans="1:26" ht="21.75" customHeight="1">
      <c r="A12" s="422" t="s">
        <v>399</v>
      </c>
      <c r="B12" s="423" t="s">
        <v>400</v>
      </c>
      <c r="C12" s="384">
        <v>225.17399999999998</v>
      </c>
      <c r="D12" s="385">
        <v>689.1210000000001</v>
      </c>
      <c r="E12" s="386">
        <v>0</v>
      </c>
      <c r="F12" s="385">
        <v>24.896</v>
      </c>
      <c r="G12" s="387">
        <f>SUM(C12:F12)</f>
        <v>939.191</v>
      </c>
      <c r="H12" s="388">
        <f>G12/$G$9</f>
        <v>0.01717044639493224</v>
      </c>
      <c r="I12" s="389">
        <v>234.78400000000002</v>
      </c>
      <c r="J12" s="385">
        <v>539.1560000000001</v>
      </c>
      <c r="K12" s="386">
        <v>0</v>
      </c>
      <c r="L12" s="385">
        <v>0</v>
      </c>
      <c r="M12" s="387">
        <f>SUM(I12:L12)</f>
        <v>773.94</v>
      </c>
      <c r="N12" s="390">
        <f t="shared" si="3"/>
        <v>0.21351913585032434</v>
      </c>
      <c r="O12" s="384">
        <v>1845.6500000000005</v>
      </c>
      <c r="P12" s="385">
        <v>4938.799999999999</v>
      </c>
      <c r="Q12" s="386">
        <v>40.778999999999996</v>
      </c>
      <c r="R12" s="385">
        <v>45.144</v>
      </c>
      <c r="S12" s="387">
        <f>SUM(O12:R12)</f>
        <v>6870.373</v>
      </c>
      <c r="T12" s="388">
        <f>S12/$S$9</f>
        <v>0.013757285119053844</v>
      </c>
      <c r="U12" s="389">
        <v>1825.4790000000003</v>
      </c>
      <c r="V12" s="385">
        <v>5949.737000000001</v>
      </c>
      <c r="W12" s="386">
        <v>0.18</v>
      </c>
      <c r="X12" s="385">
        <v>0</v>
      </c>
      <c r="Y12" s="387">
        <f>SUM(U12:X12)</f>
        <v>7775.396000000002</v>
      </c>
      <c r="Z12" s="391">
        <f>IF(ISERROR(S12/Y12-1),"         /0",IF(S12/Y12&gt;5,"  *  ",(S12/Y12-1)))</f>
        <v>-0.11639574370231454</v>
      </c>
    </row>
    <row r="13" spans="1:26" ht="21.75" customHeight="1">
      <c r="A13" s="422" t="s">
        <v>403</v>
      </c>
      <c r="B13" s="423" t="s">
        <v>404</v>
      </c>
      <c r="C13" s="384">
        <v>232.863</v>
      </c>
      <c r="D13" s="385">
        <v>402.50899999999996</v>
      </c>
      <c r="E13" s="386">
        <v>1</v>
      </c>
      <c r="F13" s="385">
        <v>1.41</v>
      </c>
      <c r="G13" s="387">
        <f>SUM(C13:F13)</f>
        <v>637.7819999999999</v>
      </c>
      <c r="H13" s="388">
        <f>G13/$G$9</f>
        <v>0.011660036821746237</v>
      </c>
      <c r="I13" s="389">
        <v>54.585</v>
      </c>
      <c r="J13" s="385">
        <v>295.659</v>
      </c>
      <c r="K13" s="386">
        <v>0</v>
      </c>
      <c r="L13" s="385">
        <v>0</v>
      </c>
      <c r="M13" s="387">
        <f>SUM(I13:L13)</f>
        <v>350.24399999999997</v>
      </c>
      <c r="N13" s="390">
        <f t="shared" si="3"/>
        <v>0.8209648131017233</v>
      </c>
      <c r="O13" s="384">
        <v>1129.4579999999999</v>
      </c>
      <c r="P13" s="385">
        <v>2620.0750000000003</v>
      </c>
      <c r="Q13" s="386">
        <v>26.232</v>
      </c>
      <c r="R13" s="385">
        <v>3.535</v>
      </c>
      <c r="S13" s="387">
        <f>SUM(O13:R13)</f>
        <v>3779.3</v>
      </c>
      <c r="T13" s="388">
        <f>S13/$S$9</f>
        <v>0.007567697947468092</v>
      </c>
      <c r="U13" s="389">
        <v>885.3880000000001</v>
      </c>
      <c r="V13" s="385">
        <v>2961.706</v>
      </c>
      <c r="W13" s="386">
        <v>0.614</v>
      </c>
      <c r="X13" s="385">
        <v>9.316</v>
      </c>
      <c r="Y13" s="387">
        <f>SUM(U13:X13)</f>
        <v>3857.024</v>
      </c>
      <c r="Z13" s="391">
        <f>IF(ISERROR(S13/Y13-1),"         /0",IF(S13/Y13&gt;5,"  *  ",(S13/Y13-1)))</f>
        <v>-0.020151287624863068</v>
      </c>
    </row>
    <row r="14" spans="1:26" ht="21.75" customHeight="1" thickBot="1">
      <c r="A14" s="424" t="s">
        <v>51</v>
      </c>
      <c r="B14" s="425"/>
      <c r="C14" s="426">
        <v>13.008999999999999</v>
      </c>
      <c r="D14" s="427">
        <v>6.994</v>
      </c>
      <c r="E14" s="428">
        <v>0.15</v>
      </c>
      <c r="F14" s="427">
        <v>0</v>
      </c>
      <c r="G14" s="429">
        <f t="shared" si="0"/>
        <v>20.153</v>
      </c>
      <c r="H14" s="430">
        <f t="shared" si="1"/>
        <v>0.00036844050485691337</v>
      </c>
      <c r="I14" s="431">
        <v>61.483000000000004</v>
      </c>
      <c r="J14" s="427">
        <v>25.416999999999998</v>
      </c>
      <c r="K14" s="428">
        <v>0.206</v>
      </c>
      <c r="L14" s="427">
        <v>19.771</v>
      </c>
      <c r="M14" s="429">
        <f t="shared" si="2"/>
        <v>106.87700000000001</v>
      </c>
      <c r="N14" s="432">
        <f t="shared" si="3"/>
        <v>-0.8114374467846216</v>
      </c>
      <c r="O14" s="426">
        <v>273.346</v>
      </c>
      <c r="P14" s="427">
        <v>258.524</v>
      </c>
      <c r="Q14" s="428">
        <v>8.398000000000001</v>
      </c>
      <c r="R14" s="427">
        <v>2.907</v>
      </c>
      <c r="S14" s="429">
        <f t="shared" si="4"/>
        <v>543.1750000000001</v>
      </c>
      <c r="T14" s="430">
        <f t="shared" si="5"/>
        <v>0.0010876575907220864</v>
      </c>
      <c r="U14" s="431">
        <v>323.539</v>
      </c>
      <c r="V14" s="427">
        <v>217.35500000000002</v>
      </c>
      <c r="W14" s="428">
        <v>141.021</v>
      </c>
      <c r="X14" s="427">
        <v>29.632</v>
      </c>
      <c r="Y14" s="429">
        <f t="shared" si="6"/>
        <v>711.5469999999999</v>
      </c>
      <c r="Z14" s="433">
        <f>IF(ISERROR(S14/Y14-1),"         /0",IF(S14/Y14&gt;5,"  *  ",(S14/Y14-1)))</f>
        <v>-0.23662807938196617</v>
      </c>
    </row>
    <row r="15" spans="1:2" ht="8.25" customHeight="1" thickTop="1">
      <c r="A15" s="113"/>
      <c r="B15" s="113"/>
    </row>
    <row r="16" spans="1:2" ht="15">
      <c r="A16" s="113" t="s">
        <v>138</v>
      </c>
      <c r="B16" s="11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3 N3 Z15:Z65536 N15:N65536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13">
      <selection activeCell="N35" sqref="N3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2.421875" style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1.42187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53" t="s">
        <v>26</v>
      </c>
      <c r="O1" s="553"/>
    </row>
    <row r="2" ht="5.25" customHeight="1"/>
    <row r="3" ht="4.5" customHeight="1" thickBot="1"/>
    <row r="4" spans="1:15" ht="13.5" customHeight="1" thickTop="1">
      <c r="A4" s="559" t="s">
        <v>25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1"/>
    </row>
    <row r="5" spans="1:15" ht="12.75" customHeight="1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42" t="s">
        <v>24</v>
      </c>
      <c r="D7" s="543"/>
      <c r="E7" s="552"/>
      <c r="F7" s="548" t="s">
        <v>23</v>
      </c>
      <c r="G7" s="549"/>
      <c r="H7" s="549"/>
      <c r="I7" s="549"/>
      <c r="J7" s="549"/>
      <c r="K7" s="549"/>
      <c r="L7" s="549"/>
      <c r="M7" s="549"/>
      <c r="N7" s="549"/>
      <c r="O7" s="554" t="s">
        <v>22</v>
      </c>
    </row>
    <row r="8" spans="1:15" ht="3.75" customHeight="1" thickBot="1">
      <c r="A8" s="78"/>
      <c r="B8" s="77"/>
      <c r="C8" s="76"/>
      <c r="D8" s="75"/>
      <c r="E8" s="74"/>
      <c r="F8" s="550"/>
      <c r="G8" s="551"/>
      <c r="H8" s="551"/>
      <c r="I8" s="551"/>
      <c r="J8" s="551"/>
      <c r="K8" s="551"/>
      <c r="L8" s="551"/>
      <c r="M8" s="551"/>
      <c r="N8" s="551"/>
      <c r="O8" s="555"/>
    </row>
    <row r="9" spans="1:15" ht="21.75" customHeight="1" thickBot="1" thickTop="1">
      <c r="A9" s="540" t="s">
        <v>21</v>
      </c>
      <c r="B9" s="541"/>
      <c r="C9" s="544" t="s">
        <v>20</v>
      </c>
      <c r="D9" s="546" t="s">
        <v>19</v>
      </c>
      <c r="E9" s="557" t="s">
        <v>15</v>
      </c>
      <c r="F9" s="542" t="s">
        <v>20</v>
      </c>
      <c r="G9" s="543"/>
      <c r="H9" s="543"/>
      <c r="I9" s="542" t="s">
        <v>19</v>
      </c>
      <c r="J9" s="543"/>
      <c r="K9" s="552"/>
      <c r="L9" s="87" t="s">
        <v>18</v>
      </c>
      <c r="M9" s="86"/>
      <c r="N9" s="86"/>
      <c r="O9" s="555"/>
    </row>
    <row r="10" spans="1:15" s="67" customFormat="1" ht="18.75" customHeight="1" thickBot="1">
      <c r="A10" s="73"/>
      <c r="B10" s="72"/>
      <c r="C10" s="545"/>
      <c r="D10" s="547"/>
      <c r="E10" s="558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73" t="s">
        <v>16</v>
      </c>
      <c r="N10" s="71" t="s">
        <v>15</v>
      </c>
      <c r="O10" s="556"/>
    </row>
    <row r="11" spans="1:15" s="65" customFormat="1" ht="18.75" customHeight="1" thickTop="1">
      <c r="A11" s="537">
        <v>2015</v>
      </c>
      <c r="B11" s="335" t="s">
        <v>5</v>
      </c>
      <c r="C11" s="302">
        <v>1811969</v>
      </c>
      <c r="D11" s="303">
        <v>74643</v>
      </c>
      <c r="E11" s="255">
        <f aca="true" t="shared" si="0" ref="E11:E24">D11+C11</f>
        <v>1886612</v>
      </c>
      <c r="F11" s="302">
        <v>500267</v>
      </c>
      <c r="G11" s="304">
        <v>493422</v>
      </c>
      <c r="H11" s="305">
        <f aca="true" t="shared" si="1" ref="H11:H22">G11+F11</f>
        <v>993689</v>
      </c>
      <c r="I11" s="306">
        <v>5930</v>
      </c>
      <c r="J11" s="307">
        <v>6240</v>
      </c>
      <c r="K11" s="308">
        <f aca="true" t="shared" si="2" ref="K11:K22">J11+I11</f>
        <v>12170</v>
      </c>
      <c r="L11" s="309">
        <f aca="true" t="shared" si="3" ref="L11:L24">I11+F11</f>
        <v>506197</v>
      </c>
      <c r="M11" s="310">
        <f aca="true" t="shared" si="4" ref="M11:M24">J11+G11</f>
        <v>499662</v>
      </c>
      <c r="N11" s="285">
        <f aca="true" t="shared" si="5" ref="N11:N24">K11+H11</f>
        <v>1005859</v>
      </c>
      <c r="O11" s="66">
        <f aca="true" t="shared" si="6" ref="O11:O24">N11+E11</f>
        <v>2892471</v>
      </c>
    </row>
    <row r="12" spans="1:15" ht="18.75" customHeight="1">
      <c r="A12" s="538"/>
      <c r="B12" s="335" t="s">
        <v>4</v>
      </c>
      <c r="C12" s="52">
        <v>1541753</v>
      </c>
      <c r="D12" s="61">
        <v>65326</v>
      </c>
      <c r="E12" s="256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240">
        <f t="shared" si="3"/>
        <v>380588</v>
      </c>
      <c r="M12" s="274">
        <f t="shared" si="4"/>
        <v>363222</v>
      </c>
      <c r="N12" s="286">
        <f t="shared" si="5"/>
        <v>743810</v>
      </c>
      <c r="O12" s="55">
        <f t="shared" si="6"/>
        <v>2350889</v>
      </c>
    </row>
    <row r="13" spans="1:15" ht="18.75" customHeight="1">
      <c r="A13" s="538"/>
      <c r="B13" s="335" t="s">
        <v>3</v>
      </c>
      <c r="C13" s="52">
        <v>1720177</v>
      </c>
      <c r="D13" s="61">
        <v>65560</v>
      </c>
      <c r="E13" s="256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240">
        <v>3673</v>
      </c>
      <c r="J13" s="58">
        <v>3547</v>
      </c>
      <c r="K13" s="57">
        <f t="shared" si="2"/>
        <v>7220</v>
      </c>
      <c r="L13" s="240">
        <f t="shared" si="3"/>
        <v>443706</v>
      </c>
      <c r="M13" s="274">
        <f t="shared" si="4"/>
        <v>386896</v>
      </c>
      <c r="N13" s="286">
        <f t="shared" si="5"/>
        <v>830602</v>
      </c>
      <c r="O13" s="55">
        <f t="shared" si="6"/>
        <v>2616339</v>
      </c>
    </row>
    <row r="14" spans="1:15" ht="18.75" customHeight="1">
      <c r="A14" s="538"/>
      <c r="B14" s="335" t="s">
        <v>14</v>
      </c>
      <c r="C14" s="52">
        <v>1719454</v>
      </c>
      <c r="D14" s="61">
        <v>55539</v>
      </c>
      <c r="E14" s="256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240">
        <f t="shared" si="3"/>
        <v>394665</v>
      </c>
      <c r="M14" s="274">
        <f t="shared" si="4"/>
        <v>397883</v>
      </c>
      <c r="N14" s="286">
        <f t="shared" si="5"/>
        <v>792548</v>
      </c>
      <c r="O14" s="55">
        <f t="shared" si="6"/>
        <v>2567541</v>
      </c>
    </row>
    <row r="15" spans="1:15" s="65" customFormat="1" ht="18.75" customHeight="1">
      <c r="A15" s="538"/>
      <c r="B15" s="335" t="s">
        <v>13</v>
      </c>
      <c r="C15" s="52">
        <v>1820098</v>
      </c>
      <c r="D15" s="61">
        <v>57825</v>
      </c>
      <c r="E15" s="256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240">
        <f t="shared" si="3"/>
        <v>426983</v>
      </c>
      <c r="M15" s="274">
        <f t="shared" si="4"/>
        <v>419916</v>
      </c>
      <c r="N15" s="286">
        <f t="shared" si="5"/>
        <v>846899</v>
      </c>
      <c r="O15" s="55">
        <f t="shared" si="6"/>
        <v>2724822</v>
      </c>
    </row>
    <row r="16" spans="1:15" s="252" customFormat="1" ht="18.75" customHeight="1">
      <c r="A16" s="538"/>
      <c r="B16" s="336" t="s">
        <v>12</v>
      </c>
      <c r="C16" s="52">
        <v>1924167</v>
      </c>
      <c r="D16" s="61">
        <v>66198</v>
      </c>
      <c r="E16" s="256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240">
        <f t="shared" si="3"/>
        <v>494234</v>
      </c>
      <c r="M16" s="274">
        <f t="shared" si="4"/>
        <v>455160</v>
      </c>
      <c r="N16" s="286">
        <f t="shared" si="5"/>
        <v>949394</v>
      </c>
      <c r="O16" s="55">
        <f t="shared" si="6"/>
        <v>2939759</v>
      </c>
    </row>
    <row r="17" spans="1:15" s="265" customFormat="1" ht="18.75" customHeight="1">
      <c r="A17" s="538"/>
      <c r="B17" s="335" t="s">
        <v>11</v>
      </c>
      <c r="C17" s="52">
        <v>2040710</v>
      </c>
      <c r="D17" s="61">
        <v>66717</v>
      </c>
      <c r="E17" s="256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240">
        <f t="shared" si="3"/>
        <v>485625</v>
      </c>
      <c r="M17" s="274">
        <f t="shared" si="4"/>
        <v>553319</v>
      </c>
      <c r="N17" s="286">
        <f t="shared" si="5"/>
        <v>1038944</v>
      </c>
      <c r="O17" s="55">
        <f t="shared" si="6"/>
        <v>3146371</v>
      </c>
    </row>
    <row r="18" spans="1:15" s="272" customFormat="1" ht="18.75" customHeight="1">
      <c r="A18" s="538"/>
      <c r="B18" s="335" t="s">
        <v>10</v>
      </c>
      <c r="C18" s="52">
        <v>1962397</v>
      </c>
      <c r="D18" s="61">
        <v>69900</v>
      </c>
      <c r="E18" s="256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240">
        <f t="shared" si="3"/>
        <v>528244</v>
      </c>
      <c r="M18" s="274">
        <f t="shared" si="4"/>
        <v>498824</v>
      </c>
      <c r="N18" s="286">
        <f t="shared" si="5"/>
        <v>1027068</v>
      </c>
      <c r="O18" s="55">
        <f t="shared" si="6"/>
        <v>3059365</v>
      </c>
    </row>
    <row r="19" spans="1:15" ht="18.75" customHeight="1">
      <c r="A19" s="538"/>
      <c r="B19" s="335" t="s">
        <v>9</v>
      </c>
      <c r="C19" s="52">
        <v>1842744</v>
      </c>
      <c r="D19" s="61">
        <v>61213</v>
      </c>
      <c r="E19" s="256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240">
        <f t="shared" si="3"/>
        <v>454753</v>
      </c>
      <c r="M19" s="274">
        <f t="shared" si="4"/>
        <v>422092</v>
      </c>
      <c r="N19" s="286">
        <f t="shared" si="5"/>
        <v>876845</v>
      </c>
      <c r="O19" s="55">
        <f t="shared" si="6"/>
        <v>2780802</v>
      </c>
    </row>
    <row r="20" spans="1:15" s="281" customFormat="1" ht="18.75" customHeight="1">
      <c r="A20" s="538"/>
      <c r="B20" s="335" t="s">
        <v>8</v>
      </c>
      <c r="C20" s="52">
        <v>1950282</v>
      </c>
      <c r="D20" s="61">
        <v>68838</v>
      </c>
      <c r="E20" s="256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240">
        <f t="shared" si="3"/>
        <v>451531</v>
      </c>
      <c r="M20" s="274">
        <f t="shared" si="4"/>
        <v>467490</v>
      </c>
      <c r="N20" s="286">
        <f t="shared" si="5"/>
        <v>919021</v>
      </c>
      <c r="O20" s="55">
        <f t="shared" si="6"/>
        <v>2938141</v>
      </c>
    </row>
    <row r="21" spans="1:15" s="54" customFormat="1" ht="18.75" customHeight="1">
      <c r="A21" s="538"/>
      <c r="B21" s="335" t="s">
        <v>7</v>
      </c>
      <c r="C21" s="52">
        <v>1938202</v>
      </c>
      <c r="D21" s="61">
        <v>74254</v>
      </c>
      <c r="E21" s="256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240">
        <f t="shared" si="3"/>
        <v>451017</v>
      </c>
      <c r="M21" s="274">
        <f t="shared" si="4"/>
        <v>464684</v>
      </c>
      <c r="N21" s="286">
        <f t="shared" si="5"/>
        <v>915701</v>
      </c>
      <c r="O21" s="55">
        <f t="shared" si="6"/>
        <v>2928157</v>
      </c>
    </row>
    <row r="22" spans="1:15" ht="18.75" customHeight="1" thickBot="1">
      <c r="A22" s="539"/>
      <c r="B22" s="335" t="s">
        <v>6</v>
      </c>
      <c r="C22" s="52">
        <v>2027025</v>
      </c>
      <c r="D22" s="61">
        <v>91349</v>
      </c>
      <c r="E22" s="256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240">
        <f t="shared" si="3"/>
        <v>494889</v>
      </c>
      <c r="M22" s="274">
        <f t="shared" si="4"/>
        <v>573411</v>
      </c>
      <c r="N22" s="286">
        <f t="shared" si="5"/>
        <v>1068300</v>
      </c>
      <c r="O22" s="55">
        <f t="shared" si="6"/>
        <v>3186674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4"/>
        <v>0</v>
      </c>
      <c r="N23" s="287">
        <f t="shared" si="5"/>
        <v>0</v>
      </c>
      <c r="O23" s="36">
        <f t="shared" si="6"/>
        <v>0</v>
      </c>
    </row>
    <row r="24" spans="1:15" ht="19.5" customHeight="1">
      <c r="A24" s="537">
        <v>2016</v>
      </c>
      <c r="B24" s="338" t="s">
        <v>5</v>
      </c>
      <c r="C24" s="52">
        <v>1941690</v>
      </c>
      <c r="D24" s="61">
        <v>78299</v>
      </c>
      <c r="E24" s="256">
        <f t="shared" si="0"/>
        <v>2019989</v>
      </c>
      <c r="F24" s="60">
        <v>540371</v>
      </c>
      <c r="G24" s="50">
        <v>513548</v>
      </c>
      <c r="H24" s="56">
        <f aca="true" t="shared" si="7" ref="H24:H29">G24+F24</f>
        <v>1053919</v>
      </c>
      <c r="I24" s="59">
        <v>7538</v>
      </c>
      <c r="J24" s="58">
        <v>5677</v>
      </c>
      <c r="K24" s="57">
        <f aca="true" t="shared" si="8" ref="K24:K29">J24+I24</f>
        <v>13215</v>
      </c>
      <c r="L24" s="240">
        <f t="shared" si="3"/>
        <v>547909</v>
      </c>
      <c r="M24" s="274">
        <f t="shared" si="4"/>
        <v>519225</v>
      </c>
      <c r="N24" s="286">
        <f t="shared" si="5"/>
        <v>1067134</v>
      </c>
      <c r="O24" s="55">
        <f t="shared" si="6"/>
        <v>3087123</v>
      </c>
    </row>
    <row r="25" spans="1:15" ht="19.5" customHeight="1">
      <c r="A25" s="537"/>
      <c r="B25" s="338" t="s">
        <v>4</v>
      </c>
      <c r="C25" s="52">
        <v>1737328</v>
      </c>
      <c r="D25" s="61">
        <v>63180</v>
      </c>
      <c r="E25" s="256">
        <f aca="true" t="shared" si="9" ref="E25:E30">D25+C25</f>
        <v>1800508</v>
      </c>
      <c r="F25" s="60">
        <v>434132</v>
      </c>
      <c r="G25" s="50">
        <v>399361</v>
      </c>
      <c r="H25" s="56">
        <f t="shared" si="7"/>
        <v>833493</v>
      </c>
      <c r="I25" s="59">
        <v>2462</v>
      </c>
      <c r="J25" s="58">
        <v>1323</v>
      </c>
      <c r="K25" s="57">
        <f t="shared" si="8"/>
        <v>3785</v>
      </c>
      <c r="L25" s="240">
        <f aca="true" t="shared" si="10" ref="L25:N28">I25+F25</f>
        <v>436594</v>
      </c>
      <c r="M25" s="274">
        <f t="shared" si="10"/>
        <v>400684</v>
      </c>
      <c r="N25" s="286">
        <f t="shared" si="10"/>
        <v>837278</v>
      </c>
      <c r="O25" s="55">
        <f aca="true" t="shared" si="11" ref="O25:O30">N25+E25</f>
        <v>2637786</v>
      </c>
    </row>
    <row r="26" spans="1:15" ht="19.5" customHeight="1">
      <c r="A26" s="537"/>
      <c r="B26" s="338" t="s">
        <v>3</v>
      </c>
      <c r="C26" s="52">
        <v>1867326</v>
      </c>
      <c r="D26" s="61">
        <v>64780</v>
      </c>
      <c r="E26" s="256">
        <f t="shared" si="9"/>
        <v>1932106</v>
      </c>
      <c r="F26" s="60">
        <v>489132</v>
      </c>
      <c r="G26" s="50">
        <v>452820</v>
      </c>
      <c r="H26" s="56">
        <f t="shared" si="7"/>
        <v>941952</v>
      </c>
      <c r="I26" s="59">
        <v>3732</v>
      </c>
      <c r="J26" s="58">
        <v>2099</v>
      </c>
      <c r="K26" s="57">
        <f t="shared" si="8"/>
        <v>5831</v>
      </c>
      <c r="L26" s="240">
        <f t="shared" si="10"/>
        <v>492864</v>
      </c>
      <c r="M26" s="274">
        <f t="shared" si="10"/>
        <v>454919</v>
      </c>
      <c r="N26" s="286">
        <f t="shared" si="10"/>
        <v>947783</v>
      </c>
      <c r="O26" s="55">
        <f t="shared" si="11"/>
        <v>2879889</v>
      </c>
    </row>
    <row r="27" spans="1:15" ht="19.5" customHeight="1">
      <c r="A27" s="537"/>
      <c r="B27" s="338" t="s">
        <v>14</v>
      </c>
      <c r="C27" s="52">
        <v>1733551</v>
      </c>
      <c r="D27" s="61">
        <v>46174</v>
      </c>
      <c r="E27" s="256">
        <f t="shared" si="9"/>
        <v>1779725</v>
      </c>
      <c r="F27" s="60">
        <v>429288</v>
      </c>
      <c r="G27" s="50">
        <v>404527</v>
      </c>
      <c r="H27" s="56">
        <f t="shared" si="7"/>
        <v>833815</v>
      </c>
      <c r="I27" s="59">
        <v>215</v>
      </c>
      <c r="J27" s="58">
        <v>499</v>
      </c>
      <c r="K27" s="57">
        <f t="shared" si="8"/>
        <v>714</v>
      </c>
      <c r="L27" s="240">
        <f t="shared" si="10"/>
        <v>429503</v>
      </c>
      <c r="M27" s="274">
        <f t="shared" si="10"/>
        <v>405026</v>
      </c>
      <c r="N27" s="286">
        <f t="shared" si="10"/>
        <v>834529</v>
      </c>
      <c r="O27" s="55">
        <f t="shared" si="11"/>
        <v>2614254</v>
      </c>
    </row>
    <row r="28" spans="1:15" ht="19.5" customHeight="1">
      <c r="A28" s="537"/>
      <c r="B28" s="338" t="s">
        <v>13</v>
      </c>
      <c r="C28" s="52">
        <v>1881110</v>
      </c>
      <c r="D28" s="61">
        <v>57515</v>
      </c>
      <c r="E28" s="256">
        <f t="shared" si="9"/>
        <v>1938625</v>
      </c>
      <c r="F28" s="60">
        <v>465961</v>
      </c>
      <c r="G28" s="50">
        <v>433249</v>
      </c>
      <c r="H28" s="56">
        <f t="shared" si="7"/>
        <v>899210</v>
      </c>
      <c r="I28" s="59">
        <v>419</v>
      </c>
      <c r="J28" s="58">
        <v>267</v>
      </c>
      <c r="K28" s="57">
        <f t="shared" si="8"/>
        <v>686</v>
      </c>
      <c r="L28" s="240">
        <f t="shared" si="10"/>
        <v>466380</v>
      </c>
      <c r="M28" s="274">
        <f t="shared" si="10"/>
        <v>433516</v>
      </c>
      <c r="N28" s="286">
        <f t="shared" si="10"/>
        <v>899896</v>
      </c>
      <c r="O28" s="55">
        <f t="shared" si="11"/>
        <v>2838521</v>
      </c>
    </row>
    <row r="29" spans="1:15" ht="19.5" customHeight="1">
      <c r="A29" s="537"/>
      <c r="B29" s="338" t="s">
        <v>12</v>
      </c>
      <c r="C29" s="52">
        <v>1978742</v>
      </c>
      <c r="D29" s="61">
        <v>67416</v>
      </c>
      <c r="E29" s="256">
        <f t="shared" si="9"/>
        <v>2046158</v>
      </c>
      <c r="F29" s="60">
        <v>521882</v>
      </c>
      <c r="G29" s="50">
        <v>488339</v>
      </c>
      <c r="H29" s="56">
        <f t="shared" si="7"/>
        <v>1010221</v>
      </c>
      <c r="I29" s="59">
        <v>820</v>
      </c>
      <c r="J29" s="58">
        <v>647</v>
      </c>
      <c r="K29" s="57">
        <f t="shared" si="8"/>
        <v>1467</v>
      </c>
      <c r="L29" s="240">
        <f aca="true" t="shared" si="12" ref="L29:N30">I29+F29</f>
        <v>522702</v>
      </c>
      <c r="M29" s="274">
        <f t="shared" si="12"/>
        <v>488986</v>
      </c>
      <c r="N29" s="286">
        <f t="shared" si="12"/>
        <v>1011688</v>
      </c>
      <c r="O29" s="55">
        <f t="shared" si="11"/>
        <v>3057846</v>
      </c>
    </row>
    <row r="30" spans="1:15" ht="19.5" customHeight="1">
      <c r="A30" s="537"/>
      <c r="B30" s="338" t="s">
        <v>11</v>
      </c>
      <c r="C30" s="52">
        <v>2040378</v>
      </c>
      <c r="D30" s="61">
        <v>68740</v>
      </c>
      <c r="E30" s="256">
        <f t="shared" si="9"/>
        <v>2109118</v>
      </c>
      <c r="F30" s="60">
        <v>522398</v>
      </c>
      <c r="G30" s="50">
        <v>585869</v>
      </c>
      <c r="H30" s="56">
        <f>G30+F30</f>
        <v>1108267</v>
      </c>
      <c r="I30" s="59">
        <v>1351</v>
      </c>
      <c r="J30" s="58">
        <v>1299</v>
      </c>
      <c r="K30" s="57">
        <f>J30+I30</f>
        <v>2650</v>
      </c>
      <c r="L30" s="240">
        <f t="shared" si="12"/>
        <v>523749</v>
      </c>
      <c r="M30" s="274">
        <f t="shared" si="12"/>
        <v>587168</v>
      </c>
      <c r="N30" s="286">
        <f t="shared" si="12"/>
        <v>1110917</v>
      </c>
      <c r="O30" s="55">
        <f t="shared" si="11"/>
        <v>3220035</v>
      </c>
    </row>
    <row r="31" spans="1:15" ht="19.5" customHeight="1">
      <c r="A31" s="537"/>
      <c r="B31" s="338" t="s">
        <v>10</v>
      </c>
      <c r="C31" s="52">
        <v>2004188</v>
      </c>
      <c r="D31" s="61">
        <v>62894</v>
      </c>
      <c r="E31" s="256">
        <f>D31+C31</f>
        <v>2067082</v>
      </c>
      <c r="F31" s="60">
        <v>551517</v>
      </c>
      <c r="G31" s="50">
        <v>516722</v>
      </c>
      <c r="H31" s="56">
        <f>G31+F31</f>
        <v>1068239</v>
      </c>
      <c r="I31" s="59">
        <v>585</v>
      </c>
      <c r="J31" s="58">
        <v>437</v>
      </c>
      <c r="K31" s="57">
        <f>J31+I31</f>
        <v>1022</v>
      </c>
      <c r="L31" s="240">
        <f aca="true" t="shared" si="13" ref="L31:N32">I31+F31</f>
        <v>552102</v>
      </c>
      <c r="M31" s="274">
        <f t="shared" si="13"/>
        <v>517159</v>
      </c>
      <c r="N31" s="286">
        <f t="shared" si="13"/>
        <v>1069261</v>
      </c>
      <c r="O31" s="55">
        <f>N31+E31</f>
        <v>3136343</v>
      </c>
    </row>
    <row r="32" spans="1:15" ht="19.5" customHeight="1">
      <c r="A32" s="537"/>
      <c r="B32" s="338" t="s">
        <v>9</v>
      </c>
      <c r="C32" s="52">
        <v>1927417</v>
      </c>
      <c r="D32" s="61">
        <v>62716</v>
      </c>
      <c r="E32" s="256">
        <f>D32+C32</f>
        <v>1990133</v>
      </c>
      <c r="F32" s="60">
        <v>487389</v>
      </c>
      <c r="G32" s="50">
        <v>453667</v>
      </c>
      <c r="H32" s="56">
        <f>G32+F32</f>
        <v>941056</v>
      </c>
      <c r="I32" s="59">
        <v>442</v>
      </c>
      <c r="J32" s="58">
        <v>353</v>
      </c>
      <c r="K32" s="57">
        <f>J32+I32</f>
        <v>795</v>
      </c>
      <c r="L32" s="240">
        <f t="shared" si="13"/>
        <v>487831</v>
      </c>
      <c r="M32" s="274">
        <f t="shared" si="13"/>
        <v>454020</v>
      </c>
      <c r="N32" s="286">
        <f t="shared" si="13"/>
        <v>941851</v>
      </c>
      <c r="O32" s="55">
        <f>N32+E32</f>
        <v>2931984</v>
      </c>
    </row>
    <row r="33" spans="1:15" ht="19.5" customHeight="1" thickBot="1">
      <c r="A33" s="526"/>
      <c r="B33" s="338" t="s">
        <v>8</v>
      </c>
      <c r="C33" s="52">
        <v>2040000</v>
      </c>
      <c r="D33" s="61">
        <v>69125</v>
      </c>
      <c r="E33" s="256">
        <f>D33+C33</f>
        <v>2109125</v>
      </c>
      <c r="F33" s="60">
        <v>495497</v>
      </c>
      <c r="G33" s="50">
        <v>503349</v>
      </c>
      <c r="H33" s="56">
        <f>G33+F33</f>
        <v>998846</v>
      </c>
      <c r="I33" s="59">
        <v>1690</v>
      </c>
      <c r="J33" s="58">
        <v>1889</v>
      </c>
      <c r="K33" s="57">
        <f>J33+I33</f>
        <v>3579</v>
      </c>
      <c r="L33" s="240">
        <f>I33+F33</f>
        <v>497187</v>
      </c>
      <c r="M33" s="274">
        <f>J33+G33</f>
        <v>505238</v>
      </c>
      <c r="N33" s="286">
        <f>K33+H33</f>
        <v>1002425</v>
      </c>
      <c r="O33" s="55">
        <f>N33+E33</f>
        <v>3111550</v>
      </c>
    </row>
    <row r="34" spans="1:15" ht="18" customHeight="1">
      <c r="A34" s="53" t="s">
        <v>2</v>
      </c>
      <c r="B34" s="41"/>
      <c r="C34" s="40"/>
      <c r="D34" s="39"/>
      <c r="E34" s="258"/>
      <c r="F34" s="40"/>
      <c r="G34" s="39"/>
      <c r="H34" s="38"/>
      <c r="I34" s="40"/>
      <c r="J34" s="39"/>
      <c r="K34" s="38"/>
      <c r="L34" s="85"/>
      <c r="M34" s="275"/>
      <c r="N34" s="287"/>
      <c r="O34" s="36"/>
    </row>
    <row r="35" spans="1:15" ht="18" customHeight="1">
      <c r="A35" s="35" t="s">
        <v>147</v>
      </c>
      <c r="B35" s="48"/>
      <c r="C35" s="52">
        <f>SUM(C11:C20)</f>
        <v>18333751</v>
      </c>
      <c r="D35" s="50">
        <f aca="true" t="shared" si="14" ref="D35:O35">SUM(D11:D20)</f>
        <v>651759</v>
      </c>
      <c r="E35" s="259">
        <f t="shared" si="14"/>
        <v>18985510</v>
      </c>
      <c r="F35" s="52">
        <f t="shared" si="14"/>
        <v>4522936</v>
      </c>
      <c r="G35" s="50">
        <f t="shared" si="14"/>
        <v>4416686</v>
      </c>
      <c r="H35" s="51">
        <f t="shared" si="14"/>
        <v>8939622</v>
      </c>
      <c r="I35" s="52">
        <f t="shared" si="14"/>
        <v>43590</v>
      </c>
      <c r="J35" s="50">
        <f t="shared" si="14"/>
        <v>47778</v>
      </c>
      <c r="K35" s="51">
        <f t="shared" si="14"/>
        <v>91368</v>
      </c>
      <c r="L35" s="52">
        <f t="shared" si="14"/>
        <v>4566526</v>
      </c>
      <c r="M35" s="276">
        <f t="shared" si="14"/>
        <v>4464464</v>
      </c>
      <c r="N35" s="288">
        <f t="shared" si="14"/>
        <v>9030990</v>
      </c>
      <c r="O35" s="49">
        <f t="shared" si="14"/>
        <v>28016500</v>
      </c>
    </row>
    <row r="36" spans="1:15" ht="18" customHeight="1" thickBot="1">
      <c r="A36" s="35" t="s">
        <v>148</v>
      </c>
      <c r="B36" s="48"/>
      <c r="C36" s="47">
        <f>SUM(C24:C33)</f>
        <v>19151730</v>
      </c>
      <c r="D36" s="44">
        <f aca="true" t="shared" si="15" ref="D36:O36">SUM(D24:D33)</f>
        <v>640839</v>
      </c>
      <c r="E36" s="260">
        <f t="shared" si="15"/>
        <v>19792569</v>
      </c>
      <c r="F36" s="46">
        <f t="shared" si="15"/>
        <v>4937567</v>
      </c>
      <c r="G36" s="44">
        <f t="shared" si="15"/>
        <v>4751451</v>
      </c>
      <c r="H36" s="45">
        <f t="shared" si="15"/>
        <v>9689018</v>
      </c>
      <c r="I36" s="46">
        <f t="shared" si="15"/>
        <v>19254</v>
      </c>
      <c r="J36" s="44">
        <f t="shared" si="15"/>
        <v>14490</v>
      </c>
      <c r="K36" s="45">
        <f t="shared" si="15"/>
        <v>33744</v>
      </c>
      <c r="L36" s="46">
        <f t="shared" si="15"/>
        <v>4956821</v>
      </c>
      <c r="M36" s="277">
        <f t="shared" si="15"/>
        <v>4765941</v>
      </c>
      <c r="N36" s="289">
        <f t="shared" si="15"/>
        <v>9722762</v>
      </c>
      <c r="O36" s="43">
        <f t="shared" si="15"/>
        <v>29515331</v>
      </c>
    </row>
    <row r="37" spans="1:15" ht="17.25" customHeight="1">
      <c r="A37" s="42" t="s">
        <v>1</v>
      </c>
      <c r="B37" s="41"/>
      <c r="C37" s="40"/>
      <c r="D37" s="39"/>
      <c r="E37" s="261"/>
      <c r="F37" s="40"/>
      <c r="G37" s="39"/>
      <c r="H37" s="37"/>
      <c r="I37" s="40"/>
      <c r="J37" s="39"/>
      <c r="K37" s="38"/>
      <c r="L37" s="85"/>
      <c r="M37" s="275"/>
      <c r="N37" s="290"/>
      <c r="O37" s="36"/>
    </row>
    <row r="38" spans="1:15" ht="17.25" customHeight="1">
      <c r="A38" s="35" t="s">
        <v>149</v>
      </c>
      <c r="B38" s="34"/>
      <c r="C38" s="311">
        <f>(C33/C20-1)*100</f>
        <v>4.600257808870722</v>
      </c>
      <c r="D38" s="312">
        <f aca="true" t="shared" si="16" ref="D38:O38">(D33/D20-1)*100</f>
        <v>0.41692088671954064</v>
      </c>
      <c r="E38" s="313">
        <f t="shared" si="16"/>
        <v>4.4576350093109784</v>
      </c>
      <c r="F38" s="311">
        <f t="shared" si="16"/>
        <v>11.025044085387847</v>
      </c>
      <c r="G38" s="314">
        <f t="shared" si="16"/>
        <v>9.021501114367215</v>
      </c>
      <c r="H38" s="315">
        <f t="shared" si="16"/>
        <v>10.006277602176228</v>
      </c>
      <c r="I38" s="316">
        <f t="shared" si="16"/>
        <v>-67.73577701412754</v>
      </c>
      <c r="J38" s="312">
        <f t="shared" si="16"/>
        <v>-67.39167961332643</v>
      </c>
      <c r="K38" s="317">
        <f t="shared" si="16"/>
        <v>-67.55507206962197</v>
      </c>
      <c r="L38" s="316">
        <f t="shared" si="16"/>
        <v>10.111376627518375</v>
      </c>
      <c r="M38" s="318">
        <f t="shared" si="16"/>
        <v>8.074611221630402</v>
      </c>
      <c r="N38" s="319">
        <f t="shared" si="16"/>
        <v>9.075309486943173</v>
      </c>
      <c r="O38" s="320">
        <f t="shared" si="16"/>
        <v>5.901997215245958</v>
      </c>
    </row>
    <row r="39" spans="1:15" ht="7.5" customHeight="1" thickBot="1">
      <c r="A39" s="33"/>
      <c r="B39" s="32"/>
      <c r="C39" s="31"/>
      <c r="D39" s="30"/>
      <c r="E39" s="262"/>
      <c r="F39" s="29"/>
      <c r="G39" s="27"/>
      <c r="H39" s="26"/>
      <c r="I39" s="29"/>
      <c r="J39" s="27"/>
      <c r="K39" s="28"/>
      <c r="L39" s="29"/>
      <c r="M39" s="278"/>
      <c r="N39" s="291"/>
      <c r="O39" s="25"/>
    </row>
    <row r="40" spans="1:15" ht="17.25" customHeight="1">
      <c r="A40" s="24" t="s">
        <v>0</v>
      </c>
      <c r="B40" s="23"/>
      <c r="C40" s="22"/>
      <c r="D40" s="21"/>
      <c r="E40" s="263"/>
      <c r="F40" s="20"/>
      <c r="G40" s="18"/>
      <c r="H40" s="17"/>
      <c r="I40" s="20"/>
      <c r="J40" s="18"/>
      <c r="K40" s="19"/>
      <c r="L40" s="20"/>
      <c r="M40" s="279"/>
      <c r="N40" s="292"/>
      <c r="O40" s="16"/>
    </row>
    <row r="41" spans="1:15" ht="17.25" customHeight="1" thickBot="1">
      <c r="A41" s="299" t="s">
        <v>150</v>
      </c>
      <c r="B41" s="15"/>
      <c r="C41" s="14">
        <f aca="true" t="shared" si="17" ref="C41:O41">(C36/C35-1)*100</f>
        <v>4.461601992958242</v>
      </c>
      <c r="D41" s="10">
        <f t="shared" si="17"/>
        <v>-1.6754659314255682</v>
      </c>
      <c r="E41" s="264">
        <f t="shared" si="17"/>
        <v>4.250920833835914</v>
      </c>
      <c r="F41" s="14">
        <f t="shared" si="17"/>
        <v>9.167297525324258</v>
      </c>
      <c r="G41" s="13">
        <f t="shared" si="17"/>
        <v>7.579551727245271</v>
      </c>
      <c r="H41" s="9">
        <f t="shared" si="17"/>
        <v>8.382860035916506</v>
      </c>
      <c r="I41" s="12">
        <f t="shared" si="17"/>
        <v>-55.82931865106675</v>
      </c>
      <c r="J41" s="10">
        <f t="shared" si="17"/>
        <v>-69.67223408263217</v>
      </c>
      <c r="K41" s="11">
        <f t="shared" si="17"/>
        <v>-63.06803257157867</v>
      </c>
      <c r="L41" s="12">
        <f t="shared" si="17"/>
        <v>8.546869107938937</v>
      </c>
      <c r="M41" s="280">
        <f t="shared" si="17"/>
        <v>6.752815119575395</v>
      </c>
      <c r="N41" s="293">
        <f t="shared" si="17"/>
        <v>7.659979692148933</v>
      </c>
      <c r="O41" s="8">
        <f t="shared" si="17"/>
        <v>5.349815287419912</v>
      </c>
    </row>
    <row r="42" spans="1:14" s="5" customFormat="1" ht="11.25" customHeight="1" thickTop="1">
      <c r="A42" s="84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84" t="s">
        <v>145</v>
      </c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4.25">
      <c r="C65524" s="2" t="e">
        <f>((C65520/C65507)-1)*100</f>
        <v>#DIV/0!</v>
      </c>
    </row>
  </sheetData>
  <sheetProtection/>
  <mergeCells count="13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A24:A32"/>
  </mergeCells>
  <conditionalFormatting sqref="P38:IV38 P41:IV41">
    <cfRule type="cellIs" priority="4" dxfId="93" operator="lessThan" stopIfTrue="1">
      <formula>0</formula>
    </cfRule>
  </conditionalFormatting>
  <conditionalFormatting sqref="A38:B38 A41:B41">
    <cfRule type="cellIs" priority="1" dxfId="93" operator="lessThan" stopIfTrue="1">
      <formula>0</formula>
    </cfRule>
  </conditionalFormatting>
  <conditionalFormatting sqref="C37:O41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16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3" t="s">
        <v>26</v>
      </c>
      <c r="O1" s="553"/>
    </row>
    <row r="2" ht="5.25" customHeight="1"/>
    <row r="3" ht="4.5" customHeight="1" thickBot="1"/>
    <row r="4" spans="1:15" ht="13.5" customHeight="1" thickTop="1">
      <c r="A4" s="559" t="s">
        <v>30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1"/>
    </row>
    <row r="5" spans="1:15" ht="12.75" customHeight="1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42" t="s">
        <v>24</v>
      </c>
      <c r="D7" s="543"/>
      <c r="E7" s="552"/>
      <c r="F7" s="548" t="s">
        <v>23</v>
      </c>
      <c r="G7" s="549"/>
      <c r="H7" s="549"/>
      <c r="I7" s="549"/>
      <c r="J7" s="549"/>
      <c r="K7" s="549"/>
      <c r="L7" s="549"/>
      <c r="M7" s="549"/>
      <c r="N7" s="565"/>
      <c r="O7" s="554" t="s">
        <v>22</v>
      </c>
    </row>
    <row r="8" spans="1:15" ht="3.75" customHeight="1" thickBot="1">
      <c r="A8" s="78"/>
      <c r="B8" s="77"/>
      <c r="C8" s="76"/>
      <c r="D8" s="75"/>
      <c r="E8" s="74"/>
      <c r="F8" s="550"/>
      <c r="G8" s="551"/>
      <c r="H8" s="551"/>
      <c r="I8" s="551"/>
      <c r="J8" s="551"/>
      <c r="K8" s="551"/>
      <c r="L8" s="551"/>
      <c r="M8" s="551"/>
      <c r="N8" s="566"/>
      <c r="O8" s="555"/>
    </row>
    <row r="9" spans="1:15" ht="21.75" customHeight="1" thickBot="1" thickTop="1">
      <c r="A9" s="540" t="s">
        <v>21</v>
      </c>
      <c r="B9" s="541"/>
      <c r="C9" s="544" t="s">
        <v>20</v>
      </c>
      <c r="D9" s="546" t="s">
        <v>19</v>
      </c>
      <c r="E9" s="557" t="s">
        <v>15</v>
      </c>
      <c r="F9" s="542" t="s">
        <v>20</v>
      </c>
      <c r="G9" s="543"/>
      <c r="H9" s="543"/>
      <c r="I9" s="542" t="s">
        <v>19</v>
      </c>
      <c r="J9" s="543"/>
      <c r="K9" s="552"/>
      <c r="L9" s="87" t="s">
        <v>18</v>
      </c>
      <c r="M9" s="86"/>
      <c r="N9" s="86"/>
      <c r="O9" s="555"/>
    </row>
    <row r="10" spans="1:15" s="67" customFormat="1" ht="18.75" customHeight="1" thickBot="1">
      <c r="A10" s="73"/>
      <c r="B10" s="72"/>
      <c r="C10" s="545"/>
      <c r="D10" s="547"/>
      <c r="E10" s="558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73" t="s">
        <v>28</v>
      </c>
      <c r="N10" s="324" t="s">
        <v>15</v>
      </c>
      <c r="O10" s="556"/>
    </row>
    <row r="11" spans="1:15" s="65" customFormat="1" ht="18.75" customHeight="1" thickTop="1">
      <c r="A11" s="537">
        <v>2015</v>
      </c>
      <c r="B11" s="335" t="s">
        <v>5</v>
      </c>
      <c r="C11" s="302">
        <v>11422.357000000005</v>
      </c>
      <c r="D11" s="303">
        <v>893.5599999999994</v>
      </c>
      <c r="E11" s="255">
        <f aca="true" t="shared" si="0" ref="E11:E24">D11+C11</f>
        <v>12315.917000000005</v>
      </c>
      <c r="F11" s="302">
        <v>27552.825000000004</v>
      </c>
      <c r="G11" s="304">
        <v>14248.001999999999</v>
      </c>
      <c r="H11" s="305">
        <f aca="true" t="shared" si="1" ref="H11:H22">G11+F11</f>
        <v>41800.827000000005</v>
      </c>
      <c r="I11" s="306">
        <v>3310.6169999999997</v>
      </c>
      <c r="J11" s="307">
        <v>1058.1740000000002</v>
      </c>
      <c r="K11" s="308">
        <f aca="true" t="shared" si="2" ref="K11:K22">J11+I11</f>
        <v>4368.791</v>
      </c>
      <c r="L11" s="309">
        <f aca="true" t="shared" si="3" ref="L11:N24">I11+F11</f>
        <v>30863.442000000003</v>
      </c>
      <c r="M11" s="310">
        <f t="shared" si="3"/>
        <v>15306.176</v>
      </c>
      <c r="N11" s="285">
        <f t="shared" si="3"/>
        <v>46169.618</v>
      </c>
      <c r="O11" s="66">
        <f aca="true" t="shared" si="4" ref="O11:O24">N11+E11</f>
        <v>58485.535</v>
      </c>
    </row>
    <row r="12" spans="1:15" ht="18.75" customHeight="1">
      <c r="A12" s="538"/>
      <c r="B12" s="335" t="s">
        <v>4</v>
      </c>
      <c r="C12" s="52">
        <v>11591.259999999997</v>
      </c>
      <c r="D12" s="61">
        <v>968.0126000000004</v>
      </c>
      <c r="E12" s="256">
        <f t="shared" si="0"/>
        <v>12559.272599999997</v>
      </c>
      <c r="F12" s="52">
        <v>27124.27799999999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240">
        <f t="shared" si="3"/>
        <v>32261.36599999999</v>
      </c>
      <c r="M12" s="274">
        <f t="shared" si="3"/>
        <v>15513.969000000006</v>
      </c>
      <c r="N12" s="286">
        <f t="shared" si="3"/>
        <v>47775.335</v>
      </c>
      <c r="O12" s="55">
        <f t="shared" si="4"/>
        <v>60334.607599999996</v>
      </c>
    </row>
    <row r="13" spans="1:15" ht="18.75" customHeight="1">
      <c r="A13" s="538"/>
      <c r="B13" s="335" t="s">
        <v>3</v>
      </c>
      <c r="C13" s="52">
        <v>13973.525</v>
      </c>
      <c r="D13" s="61">
        <v>1109.356999999999</v>
      </c>
      <c r="E13" s="256">
        <f t="shared" si="0"/>
        <v>15082.881999999998</v>
      </c>
      <c r="F13" s="52">
        <v>28377.52800000001</v>
      </c>
      <c r="G13" s="50">
        <v>16314.130000000005</v>
      </c>
      <c r="H13" s="56">
        <f t="shared" si="1"/>
        <v>44691.65800000001</v>
      </c>
      <c r="I13" s="240">
        <v>3826.87</v>
      </c>
      <c r="J13" s="58">
        <v>2381.3109999999997</v>
      </c>
      <c r="K13" s="57">
        <f t="shared" si="2"/>
        <v>6208.181</v>
      </c>
      <c r="L13" s="240">
        <f t="shared" si="3"/>
        <v>32204.39800000001</v>
      </c>
      <c r="M13" s="274">
        <f t="shared" si="3"/>
        <v>18695.441000000006</v>
      </c>
      <c r="N13" s="286">
        <f t="shared" si="3"/>
        <v>50899.83900000001</v>
      </c>
      <c r="O13" s="55">
        <f t="shared" si="4"/>
        <v>65982.721</v>
      </c>
    </row>
    <row r="14" spans="1:15" ht="18.75" customHeight="1">
      <c r="A14" s="538"/>
      <c r="B14" s="335" t="s">
        <v>14</v>
      </c>
      <c r="C14" s="52">
        <v>12208.576999999994</v>
      </c>
      <c r="D14" s="61">
        <v>964.9569999999997</v>
      </c>
      <c r="E14" s="256">
        <f t="shared" si="0"/>
        <v>13173.533999999994</v>
      </c>
      <c r="F14" s="52">
        <v>29626.566000000013</v>
      </c>
      <c r="G14" s="50">
        <v>14850.063</v>
      </c>
      <c r="H14" s="56">
        <f t="shared" si="1"/>
        <v>44476.629000000015</v>
      </c>
      <c r="I14" s="59">
        <v>7135.207</v>
      </c>
      <c r="J14" s="58">
        <v>1884.4250000000002</v>
      </c>
      <c r="K14" s="57">
        <f t="shared" si="2"/>
        <v>9019.632000000001</v>
      </c>
      <c r="L14" s="240">
        <f t="shared" si="3"/>
        <v>36761.773000000016</v>
      </c>
      <c r="M14" s="274">
        <f t="shared" si="3"/>
        <v>16734.488</v>
      </c>
      <c r="N14" s="286">
        <f t="shared" si="3"/>
        <v>53496.26100000001</v>
      </c>
      <c r="O14" s="55">
        <f t="shared" si="4"/>
        <v>66669.79500000001</v>
      </c>
    </row>
    <row r="15" spans="1:15" s="65" customFormat="1" ht="18.75" customHeight="1">
      <c r="A15" s="538"/>
      <c r="B15" s="335" t="s">
        <v>13</v>
      </c>
      <c r="C15" s="52">
        <v>13080.334000000003</v>
      </c>
      <c r="D15" s="61">
        <v>1159.193999999999</v>
      </c>
      <c r="E15" s="256">
        <f t="shared" si="0"/>
        <v>14239.528000000002</v>
      </c>
      <c r="F15" s="52">
        <v>29504.545999999984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240">
        <f t="shared" si="3"/>
        <v>33544.027999999984</v>
      </c>
      <c r="M15" s="274">
        <f t="shared" si="3"/>
        <v>17805.904</v>
      </c>
      <c r="N15" s="286">
        <f t="shared" si="3"/>
        <v>51349.931999999986</v>
      </c>
      <c r="O15" s="55">
        <f t="shared" si="4"/>
        <v>65589.45999999999</v>
      </c>
    </row>
    <row r="16" spans="1:15" s="252" customFormat="1" ht="18.75" customHeight="1">
      <c r="A16" s="538"/>
      <c r="B16" s="336" t="s">
        <v>12</v>
      </c>
      <c r="C16" s="52">
        <v>12352.007000000001</v>
      </c>
      <c r="D16" s="61">
        <v>1306.6719999999996</v>
      </c>
      <c r="E16" s="256">
        <f t="shared" si="0"/>
        <v>13658.679</v>
      </c>
      <c r="F16" s="52">
        <v>25557.666000000005</v>
      </c>
      <c r="G16" s="50">
        <v>15181.581999999991</v>
      </c>
      <c r="H16" s="56">
        <f t="shared" si="1"/>
        <v>40739.24799999999</v>
      </c>
      <c r="I16" s="59">
        <v>3415.4640000000004</v>
      </c>
      <c r="J16" s="58">
        <v>1376.77</v>
      </c>
      <c r="K16" s="57">
        <f t="shared" si="2"/>
        <v>4792.234</v>
      </c>
      <c r="L16" s="240">
        <f t="shared" si="3"/>
        <v>28973.130000000005</v>
      </c>
      <c r="M16" s="274">
        <f t="shared" si="3"/>
        <v>16558.35199999999</v>
      </c>
      <c r="N16" s="286">
        <f t="shared" si="3"/>
        <v>45531.48199999999</v>
      </c>
      <c r="O16" s="55">
        <f t="shared" si="4"/>
        <v>59190.16099999999</v>
      </c>
    </row>
    <row r="17" spans="1:15" s="265" customFormat="1" ht="18.75" customHeight="1">
      <c r="A17" s="538"/>
      <c r="B17" s="335" t="s">
        <v>11</v>
      </c>
      <c r="C17" s="52">
        <v>14170.993999999995</v>
      </c>
      <c r="D17" s="61">
        <v>1403.0439999999994</v>
      </c>
      <c r="E17" s="256">
        <f t="shared" si="0"/>
        <v>15574.037999999995</v>
      </c>
      <c r="F17" s="52">
        <v>26989.007999999994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240">
        <f t="shared" si="3"/>
        <v>29707.375999999997</v>
      </c>
      <c r="M17" s="274">
        <f t="shared" si="3"/>
        <v>17848.191</v>
      </c>
      <c r="N17" s="286">
        <f t="shared" si="3"/>
        <v>47555.566999999995</v>
      </c>
      <c r="O17" s="55">
        <f t="shared" si="4"/>
        <v>63129.60499999999</v>
      </c>
    </row>
    <row r="18" spans="1:15" s="272" customFormat="1" ht="18.75" customHeight="1">
      <c r="A18" s="538"/>
      <c r="B18" s="335" t="s">
        <v>10</v>
      </c>
      <c r="C18" s="52">
        <v>14005.046999999999</v>
      </c>
      <c r="D18" s="61">
        <v>1545.9399999999994</v>
      </c>
      <c r="E18" s="256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240">
        <f t="shared" si="3"/>
        <v>28824.950000000004</v>
      </c>
      <c r="M18" s="274">
        <f t="shared" si="3"/>
        <v>16917.871</v>
      </c>
      <c r="N18" s="286">
        <f t="shared" si="3"/>
        <v>45742.821</v>
      </c>
      <c r="O18" s="55">
        <f t="shared" si="4"/>
        <v>61293.808000000005</v>
      </c>
    </row>
    <row r="19" spans="1:15" ht="18.75" customHeight="1">
      <c r="A19" s="538"/>
      <c r="B19" s="335" t="s">
        <v>9</v>
      </c>
      <c r="C19" s="52">
        <v>15249.55800000002</v>
      </c>
      <c r="D19" s="61">
        <v>1550.0459999999994</v>
      </c>
      <c r="E19" s="256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240">
        <f t="shared" si="3"/>
        <v>31399.665999999997</v>
      </c>
      <c r="M19" s="274">
        <f t="shared" si="3"/>
        <v>17058.468999999997</v>
      </c>
      <c r="N19" s="286">
        <f t="shared" si="3"/>
        <v>48458.134999999995</v>
      </c>
      <c r="O19" s="55">
        <f t="shared" si="4"/>
        <v>65257.739000000016</v>
      </c>
    </row>
    <row r="20" spans="1:15" s="281" customFormat="1" ht="18.75" customHeight="1">
      <c r="A20" s="538"/>
      <c r="B20" s="335" t="s">
        <v>8</v>
      </c>
      <c r="C20" s="52">
        <v>15225.129000000006</v>
      </c>
      <c r="D20" s="61">
        <v>1540.7509999999993</v>
      </c>
      <c r="E20" s="256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240">
        <f t="shared" si="3"/>
        <v>33790.95399999999</v>
      </c>
      <c r="M20" s="274">
        <f t="shared" si="3"/>
        <v>19399.052</v>
      </c>
      <c r="N20" s="286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538"/>
      <c r="B21" s="335" t="s">
        <v>7</v>
      </c>
      <c r="C21" s="52">
        <v>14331.955999999995</v>
      </c>
      <c r="D21" s="61">
        <v>1504.1529999999996</v>
      </c>
      <c r="E21" s="256">
        <f t="shared" si="0"/>
        <v>15836.108999999995</v>
      </c>
      <c r="F21" s="52">
        <v>27908.215999999993</v>
      </c>
      <c r="G21" s="50">
        <v>18524.639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240">
        <f t="shared" si="3"/>
        <v>31942.443999999992</v>
      </c>
      <c r="M21" s="274">
        <f t="shared" si="3"/>
        <v>20915.067</v>
      </c>
      <c r="N21" s="286">
        <f t="shared" si="3"/>
        <v>52857.511</v>
      </c>
      <c r="O21" s="55">
        <f t="shared" si="4"/>
        <v>68693.62</v>
      </c>
    </row>
    <row r="22" spans="1:15" ht="18.75" customHeight="1" thickBot="1">
      <c r="A22" s="539"/>
      <c r="B22" s="335" t="s">
        <v>6</v>
      </c>
      <c r="C22" s="52">
        <v>15242.794</v>
      </c>
      <c r="D22" s="61">
        <v>2548.079</v>
      </c>
      <c r="E22" s="256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240">
        <f t="shared" si="3"/>
        <v>27395.748000000014</v>
      </c>
      <c r="M22" s="274">
        <f t="shared" si="3"/>
        <v>20026.773</v>
      </c>
      <c r="N22" s="286">
        <f t="shared" si="3"/>
        <v>47422.521000000015</v>
      </c>
      <c r="O22" s="55">
        <f t="shared" si="4"/>
        <v>65213.394000000015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3"/>
        <v>0</v>
      </c>
      <c r="N23" s="287">
        <f t="shared" si="3"/>
        <v>0</v>
      </c>
      <c r="O23" s="36">
        <f t="shared" si="4"/>
        <v>0</v>
      </c>
    </row>
    <row r="24" spans="1:15" ht="19.5" customHeight="1">
      <c r="A24" s="339">
        <v>2016</v>
      </c>
      <c r="B24" s="338" t="s">
        <v>5</v>
      </c>
      <c r="C24" s="52">
        <v>11421.194000000005</v>
      </c>
      <c r="D24" s="61">
        <v>1857.0699999999988</v>
      </c>
      <c r="E24" s="256">
        <f t="shared" si="0"/>
        <v>13278.264000000003</v>
      </c>
      <c r="F24" s="60">
        <v>26922.977000000003</v>
      </c>
      <c r="G24" s="50">
        <v>13568.128</v>
      </c>
      <c r="H24" s="56">
        <f aca="true" t="shared" si="5" ref="H24:H29">G24+F24</f>
        <v>40491.105</v>
      </c>
      <c r="I24" s="59">
        <v>7023.392970000001</v>
      </c>
      <c r="J24" s="58">
        <v>1404.214</v>
      </c>
      <c r="K24" s="57">
        <f aca="true" t="shared" si="6" ref="K24:K29">J24+I24</f>
        <v>8427.60697</v>
      </c>
      <c r="L24" s="240">
        <f t="shared" si="3"/>
        <v>33946.36997</v>
      </c>
      <c r="M24" s="274">
        <f t="shared" si="3"/>
        <v>14972.342</v>
      </c>
      <c r="N24" s="286">
        <f t="shared" si="3"/>
        <v>48918.711970000004</v>
      </c>
      <c r="O24" s="55">
        <f t="shared" si="4"/>
        <v>62196.97597000001</v>
      </c>
    </row>
    <row r="25" spans="1:15" ht="19.5" customHeight="1">
      <c r="A25" s="339"/>
      <c r="B25" s="338" t="s">
        <v>4</v>
      </c>
      <c r="C25" s="52">
        <v>11848.563000000007</v>
      </c>
      <c r="D25" s="61">
        <v>2141.458999999999</v>
      </c>
      <c r="E25" s="256">
        <f aca="true" t="shared" si="7" ref="E25:E30">D25+C25</f>
        <v>13990.022000000006</v>
      </c>
      <c r="F25" s="60">
        <v>25078.524000000005</v>
      </c>
      <c r="G25" s="50">
        <v>12695.67</v>
      </c>
      <c r="H25" s="56">
        <f t="shared" si="5"/>
        <v>37774.194</v>
      </c>
      <c r="I25" s="59">
        <v>5917.042</v>
      </c>
      <c r="J25" s="58">
        <v>1500.3120000000001</v>
      </c>
      <c r="K25" s="57">
        <f t="shared" si="6"/>
        <v>7417.354</v>
      </c>
      <c r="L25" s="240">
        <f aca="true" t="shared" si="8" ref="L25:N28">I25+F25</f>
        <v>30995.566000000006</v>
      </c>
      <c r="M25" s="274">
        <f t="shared" si="8"/>
        <v>14195.982</v>
      </c>
      <c r="N25" s="286">
        <f t="shared" si="8"/>
        <v>45191.548</v>
      </c>
      <c r="O25" s="55">
        <f aca="true" t="shared" si="9" ref="O25:O30">N25+E25</f>
        <v>59181.57000000001</v>
      </c>
    </row>
    <row r="26" spans="1:15" ht="19.5" customHeight="1">
      <c r="A26" s="339"/>
      <c r="B26" s="338" t="s">
        <v>3</v>
      </c>
      <c r="C26" s="52">
        <v>12806.842000000013</v>
      </c>
      <c r="D26" s="61">
        <v>2117.8229999999985</v>
      </c>
      <c r="E26" s="256">
        <f t="shared" si="7"/>
        <v>14924.665000000012</v>
      </c>
      <c r="F26" s="60">
        <v>26157.321999999996</v>
      </c>
      <c r="G26" s="50">
        <v>14364.148999999994</v>
      </c>
      <c r="H26" s="56">
        <f t="shared" si="5"/>
        <v>40521.47099999999</v>
      </c>
      <c r="I26" s="59">
        <v>6570.702</v>
      </c>
      <c r="J26" s="58">
        <v>2597.895</v>
      </c>
      <c r="K26" s="57">
        <f t="shared" si="6"/>
        <v>9168.597</v>
      </c>
      <c r="L26" s="240">
        <f t="shared" si="8"/>
        <v>32728.023999999998</v>
      </c>
      <c r="M26" s="274">
        <f t="shared" si="8"/>
        <v>16962.043999999994</v>
      </c>
      <c r="N26" s="286">
        <f t="shared" si="8"/>
        <v>49690.06799999999</v>
      </c>
      <c r="O26" s="55">
        <f t="shared" si="9"/>
        <v>64614.73300000001</v>
      </c>
    </row>
    <row r="27" spans="1:15" ht="19.5" customHeight="1">
      <c r="A27" s="339"/>
      <c r="B27" s="338" t="s">
        <v>14</v>
      </c>
      <c r="C27" s="52">
        <v>13783.882</v>
      </c>
      <c r="D27" s="61">
        <v>991.723999999999</v>
      </c>
      <c r="E27" s="256">
        <f t="shared" si="7"/>
        <v>14775.605999999998</v>
      </c>
      <c r="F27" s="60">
        <v>29695.89699999999</v>
      </c>
      <c r="G27" s="50">
        <v>13082.559999999998</v>
      </c>
      <c r="H27" s="56">
        <f t="shared" si="5"/>
        <v>42778.45699999999</v>
      </c>
      <c r="I27" s="59">
        <v>11710.678</v>
      </c>
      <c r="J27" s="58">
        <v>3475.231</v>
      </c>
      <c r="K27" s="57">
        <f t="shared" si="6"/>
        <v>15185.909</v>
      </c>
      <c r="L27" s="240">
        <f t="shared" si="8"/>
        <v>41406.57499999999</v>
      </c>
      <c r="M27" s="274">
        <f t="shared" si="8"/>
        <v>16557.790999999997</v>
      </c>
      <c r="N27" s="286">
        <f t="shared" si="8"/>
        <v>57964.36599999999</v>
      </c>
      <c r="O27" s="55">
        <f t="shared" si="9"/>
        <v>72739.97199999998</v>
      </c>
    </row>
    <row r="28" spans="1:15" ht="19.5" customHeight="1">
      <c r="A28" s="339"/>
      <c r="B28" s="338" t="s">
        <v>13</v>
      </c>
      <c r="C28" s="52">
        <v>12638.630000000001</v>
      </c>
      <c r="D28" s="61">
        <v>885.798</v>
      </c>
      <c r="E28" s="256">
        <f t="shared" si="7"/>
        <v>13524.428000000002</v>
      </c>
      <c r="F28" s="60">
        <v>25363.291999999998</v>
      </c>
      <c r="G28" s="50">
        <v>13478.010999999995</v>
      </c>
      <c r="H28" s="56">
        <f t="shared" si="5"/>
        <v>38841.30299999999</v>
      </c>
      <c r="I28" s="59">
        <v>6423.654</v>
      </c>
      <c r="J28" s="58">
        <v>2661.1779999999994</v>
      </c>
      <c r="K28" s="57">
        <f t="shared" si="6"/>
        <v>9084.832</v>
      </c>
      <c r="L28" s="240">
        <f t="shared" si="8"/>
        <v>31786.945999999996</v>
      </c>
      <c r="M28" s="274">
        <f t="shared" si="8"/>
        <v>16139.188999999995</v>
      </c>
      <c r="N28" s="286">
        <f t="shared" si="8"/>
        <v>47926.134999999995</v>
      </c>
      <c r="O28" s="55">
        <f t="shared" si="9"/>
        <v>61450.562999999995</v>
      </c>
    </row>
    <row r="29" spans="1:15" ht="19.5" customHeight="1">
      <c r="A29" s="339"/>
      <c r="B29" s="338" t="s">
        <v>12</v>
      </c>
      <c r="C29" s="52">
        <v>14128.666000000003</v>
      </c>
      <c r="D29" s="61">
        <v>967.2700000000008</v>
      </c>
      <c r="E29" s="256">
        <f t="shared" si="7"/>
        <v>15095.936000000003</v>
      </c>
      <c r="F29" s="60">
        <v>24984.322999999993</v>
      </c>
      <c r="G29" s="50">
        <v>13734.576000000003</v>
      </c>
      <c r="H29" s="56">
        <f t="shared" si="5"/>
        <v>38718.899</v>
      </c>
      <c r="I29" s="59">
        <v>5563</v>
      </c>
      <c r="J29" s="58">
        <v>2170.166</v>
      </c>
      <c r="K29" s="57">
        <f t="shared" si="6"/>
        <v>7733.166</v>
      </c>
      <c r="L29" s="240">
        <f aca="true" t="shared" si="10" ref="L29:N30">I29+F29</f>
        <v>30547.322999999993</v>
      </c>
      <c r="M29" s="274">
        <f t="shared" si="10"/>
        <v>15904.742000000002</v>
      </c>
      <c r="N29" s="286">
        <f t="shared" si="10"/>
        <v>46452.064999999995</v>
      </c>
      <c r="O29" s="55">
        <f t="shared" si="9"/>
        <v>61548.001</v>
      </c>
    </row>
    <row r="30" spans="1:15" ht="19.5" customHeight="1">
      <c r="A30" s="339"/>
      <c r="B30" s="335" t="s">
        <v>11</v>
      </c>
      <c r="C30" s="52">
        <v>16887.331000000006</v>
      </c>
      <c r="D30" s="61">
        <v>1309.4540000000002</v>
      </c>
      <c r="E30" s="256">
        <f t="shared" si="7"/>
        <v>18196.785000000007</v>
      </c>
      <c r="F30" s="60">
        <v>25070.022</v>
      </c>
      <c r="G30" s="50">
        <v>14500.524999999998</v>
      </c>
      <c r="H30" s="56">
        <f>G30+F30</f>
        <v>39570.547</v>
      </c>
      <c r="I30" s="59">
        <v>6296.044999999999</v>
      </c>
      <c r="J30" s="58">
        <v>3104.829</v>
      </c>
      <c r="K30" s="57">
        <f>J30+I30</f>
        <v>9400.874</v>
      </c>
      <c r="L30" s="240">
        <f t="shared" si="10"/>
        <v>31366.067</v>
      </c>
      <c r="M30" s="274">
        <f t="shared" si="10"/>
        <v>17605.354</v>
      </c>
      <c r="N30" s="286">
        <f t="shared" si="10"/>
        <v>48971.421</v>
      </c>
      <c r="O30" s="55">
        <f t="shared" si="9"/>
        <v>67168.206</v>
      </c>
    </row>
    <row r="31" spans="1:15" ht="19.5" customHeight="1">
      <c r="A31" s="339"/>
      <c r="B31" s="335" t="s">
        <v>10</v>
      </c>
      <c r="C31" s="52">
        <v>15093.098999999987</v>
      </c>
      <c r="D31" s="61">
        <v>1119.6540000000005</v>
      </c>
      <c r="E31" s="256">
        <f>D31+C31</f>
        <v>16212.752999999988</v>
      </c>
      <c r="F31" s="60">
        <v>26007.945999999985</v>
      </c>
      <c r="G31" s="50">
        <v>14807.36499999999</v>
      </c>
      <c r="H31" s="56">
        <f>G31+F31</f>
        <v>40815.31099999997</v>
      </c>
      <c r="I31" s="59">
        <v>5069.978999999999</v>
      </c>
      <c r="J31" s="58">
        <v>2636.1990000000005</v>
      </c>
      <c r="K31" s="57">
        <f>J31+I31</f>
        <v>7706.178</v>
      </c>
      <c r="L31" s="240">
        <f aca="true" t="shared" si="11" ref="L31:N32">I31+F31</f>
        <v>31077.924999999985</v>
      </c>
      <c r="M31" s="274">
        <f t="shared" si="11"/>
        <v>17443.56399999999</v>
      </c>
      <c r="N31" s="286">
        <f t="shared" si="11"/>
        <v>48521.48899999997</v>
      </c>
      <c r="O31" s="55">
        <f>N31+E31</f>
        <v>64734.24199999996</v>
      </c>
    </row>
    <row r="32" spans="1:15" ht="19.5" customHeight="1">
      <c r="A32" s="339"/>
      <c r="B32" s="335" t="s">
        <v>9</v>
      </c>
      <c r="C32" s="52">
        <v>15171.751999999999</v>
      </c>
      <c r="D32" s="61">
        <v>1050.7379999999994</v>
      </c>
      <c r="E32" s="256">
        <f>D32+C32</f>
        <v>16222.489999999998</v>
      </c>
      <c r="F32" s="60">
        <v>26140.642999999993</v>
      </c>
      <c r="G32" s="50">
        <v>14655.275999999996</v>
      </c>
      <c r="H32" s="56">
        <f>G32+F32</f>
        <v>40795.91899999999</v>
      </c>
      <c r="I32" s="59">
        <v>7049.579</v>
      </c>
      <c r="J32" s="58">
        <v>3219.482</v>
      </c>
      <c r="K32" s="57">
        <f>J32+I32</f>
        <v>10269.061</v>
      </c>
      <c r="L32" s="240">
        <f t="shared" si="11"/>
        <v>33190.221999999994</v>
      </c>
      <c r="M32" s="274">
        <f t="shared" si="11"/>
        <v>17874.757999999994</v>
      </c>
      <c r="N32" s="286">
        <f t="shared" si="11"/>
        <v>51064.97999999999</v>
      </c>
      <c r="O32" s="55">
        <f>N32+E32</f>
        <v>67287.46999999999</v>
      </c>
    </row>
    <row r="33" spans="1:15" ht="19.5" customHeight="1" thickBot="1">
      <c r="A33" s="339"/>
      <c r="B33" s="335" t="s">
        <v>8</v>
      </c>
      <c r="C33" s="52">
        <v>14385.91899999999</v>
      </c>
      <c r="D33" s="61">
        <v>1113.368999999999</v>
      </c>
      <c r="E33" s="256">
        <f>D33+C33</f>
        <v>15499.28799999999</v>
      </c>
      <c r="F33" s="60">
        <v>29162.51900000001</v>
      </c>
      <c r="G33" s="50">
        <v>15970.464000000004</v>
      </c>
      <c r="H33" s="56">
        <f>G33+F33</f>
        <v>45132.983000000015</v>
      </c>
      <c r="I33" s="59">
        <v>6066.048</v>
      </c>
      <c r="J33" s="58">
        <v>3499.0809999999997</v>
      </c>
      <c r="K33" s="57">
        <f>J33+I33</f>
        <v>9565.128999999999</v>
      </c>
      <c r="L33" s="240">
        <f>I33+F33</f>
        <v>35228.56700000001</v>
      </c>
      <c r="M33" s="274">
        <f>J33+G33</f>
        <v>19469.545000000002</v>
      </c>
      <c r="N33" s="286">
        <f>K33+H33</f>
        <v>54698.112000000016</v>
      </c>
      <c r="O33" s="55">
        <f>N33+E33</f>
        <v>70197.40000000001</v>
      </c>
    </row>
    <row r="34" spans="1:15" ht="18" customHeight="1">
      <c r="A34" s="53" t="s">
        <v>2</v>
      </c>
      <c r="B34" s="41"/>
      <c r="C34" s="40"/>
      <c r="D34" s="39"/>
      <c r="E34" s="258"/>
      <c r="F34" s="40"/>
      <c r="G34" s="39"/>
      <c r="H34" s="38"/>
      <c r="I34" s="40"/>
      <c r="J34" s="39"/>
      <c r="K34" s="38"/>
      <c r="L34" s="85"/>
      <c r="M34" s="275"/>
      <c r="N34" s="287"/>
      <c r="O34" s="36"/>
    </row>
    <row r="35" spans="1:15" ht="18" customHeight="1">
      <c r="A35" s="35" t="s">
        <v>147</v>
      </c>
      <c r="B35" s="48"/>
      <c r="C35" s="52">
        <f>SUM(C11:C20)</f>
        <v>133278.78800000003</v>
      </c>
      <c r="D35" s="50">
        <f aca="true" t="shared" si="12" ref="D35:O35">SUM(D11:D20)</f>
        <v>12441.533599999995</v>
      </c>
      <c r="E35" s="259">
        <f t="shared" si="12"/>
        <v>145720.32160000002</v>
      </c>
      <c r="F35" s="52">
        <f t="shared" si="12"/>
        <v>274749.34299999994</v>
      </c>
      <c r="G35" s="50">
        <f t="shared" si="12"/>
        <v>156309.688</v>
      </c>
      <c r="H35" s="51">
        <f t="shared" si="12"/>
        <v>431059.031</v>
      </c>
      <c r="I35" s="52">
        <f t="shared" si="12"/>
        <v>43581.74</v>
      </c>
      <c r="J35" s="50">
        <f t="shared" si="12"/>
        <v>15528.225</v>
      </c>
      <c r="K35" s="51">
        <f t="shared" si="12"/>
        <v>59109.965000000004</v>
      </c>
      <c r="L35" s="52">
        <f t="shared" si="12"/>
        <v>318331.083</v>
      </c>
      <c r="M35" s="276">
        <f t="shared" si="12"/>
        <v>171837.91299999997</v>
      </c>
      <c r="N35" s="288">
        <f t="shared" si="12"/>
        <v>490168.9959999999</v>
      </c>
      <c r="O35" s="49">
        <f t="shared" si="12"/>
        <v>635889.3176</v>
      </c>
    </row>
    <row r="36" spans="1:15" ht="18" customHeight="1" thickBot="1">
      <c r="A36" s="35" t="s">
        <v>148</v>
      </c>
      <c r="B36" s="48"/>
      <c r="C36" s="47">
        <f>SUM(C24:C33)</f>
        <v>138165.878</v>
      </c>
      <c r="D36" s="44">
        <f aca="true" t="shared" si="13" ref="D36:O36">SUM(D24:D33)</f>
        <v>13554.358999999995</v>
      </c>
      <c r="E36" s="260">
        <f t="shared" si="13"/>
        <v>151720.237</v>
      </c>
      <c r="F36" s="46">
        <f t="shared" si="13"/>
        <v>264583.46499999997</v>
      </c>
      <c r="G36" s="44">
        <f t="shared" si="13"/>
        <v>140856.724</v>
      </c>
      <c r="H36" s="45">
        <f t="shared" si="13"/>
        <v>405440.18899999995</v>
      </c>
      <c r="I36" s="46">
        <f t="shared" si="13"/>
        <v>67690.11997</v>
      </c>
      <c r="J36" s="44">
        <f t="shared" si="13"/>
        <v>26268.587</v>
      </c>
      <c r="K36" s="45">
        <f t="shared" si="13"/>
        <v>93958.70697</v>
      </c>
      <c r="L36" s="46">
        <f t="shared" si="13"/>
        <v>332273.58496999997</v>
      </c>
      <c r="M36" s="277">
        <f t="shared" si="13"/>
        <v>167125.311</v>
      </c>
      <c r="N36" s="289">
        <f t="shared" si="13"/>
        <v>499398.8959699999</v>
      </c>
      <c r="O36" s="43">
        <f t="shared" si="13"/>
        <v>651119.13297</v>
      </c>
    </row>
    <row r="37" spans="1:15" ht="17.25" customHeight="1">
      <c r="A37" s="42" t="s">
        <v>1</v>
      </c>
      <c r="B37" s="41"/>
      <c r="C37" s="40"/>
      <c r="D37" s="39"/>
      <c r="E37" s="261"/>
      <c r="F37" s="40"/>
      <c r="G37" s="39"/>
      <c r="H37" s="37"/>
      <c r="I37" s="40"/>
      <c r="J37" s="39"/>
      <c r="K37" s="38"/>
      <c r="L37" s="85"/>
      <c r="M37" s="275"/>
      <c r="N37" s="290"/>
      <c r="O37" s="36"/>
    </row>
    <row r="38" spans="1:15" ht="17.25" customHeight="1">
      <c r="A38" s="35" t="s">
        <v>149</v>
      </c>
      <c r="B38" s="34"/>
      <c r="C38" s="311">
        <f>(C33/C20-1)*100</f>
        <v>-5.512005842446488</v>
      </c>
      <c r="D38" s="312">
        <f aca="true" t="shared" si="14" ref="D38:O38">(D33/D20-1)*100</f>
        <v>-27.738550875514633</v>
      </c>
      <c r="E38" s="313">
        <f t="shared" si="14"/>
        <v>-7.554581089689383</v>
      </c>
      <c r="F38" s="311">
        <f t="shared" si="14"/>
        <v>2.637698259125054</v>
      </c>
      <c r="G38" s="314">
        <f t="shared" si="14"/>
        <v>-11.355654592828701</v>
      </c>
      <c r="H38" s="315">
        <f t="shared" si="14"/>
        <v>-2.7922434069529323</v>
      </c>
      <c r="I38" s="316">
        <f t="shared" si="14"/>
        <v>12.79614331728116</v>
      </c>
      <c r="J38" s="312">
        <f t="shared" si="14"/>
        <v>153.05872866064232</v>
      </c>
      <c r="K38" s="317">
        <f t="shared" si="14"/>
        <v>41.48341249542753</v>
      </c>
      <c r="L38" s="316">
        <f t="shared" si="14"/>
        <v>4.254431526260016</v>
      </c>
      <c r="M38" s="318">
        <f t="shared" si="14"/>
        <v>0.36338373648363564</v>
      </c>
      <c r="N38" s="319">
        <f t="shared" si="14"/>
        <v>2.835318349089899</v>
      </c>
      <c r="O38" s="320">
        <f t="shared" si="14"/>
        <v>0.3452375687158282</v>
      </c>
    </row>
    <row r="39" spans="1:15" ht="7.5" customHeight="1" thickBot="1">
      <c r="A39" s="33"/>
      <c r="B39" s="32"/>
      <c r="C39" s="31"/>
      <c r="D39" s="30"/>
      <c r="E39" s="262"/>
      <c r="F39" s="29"/>
      <c r="G39" s="27"/>
      <c r="H39" s="26"/>
      <c r="I39" s="29"/>
      <c r="J39" s="27"/>
      <c r="K39" s="28"/>
      <c r="L39" s="29"/>
      <c r="M39" s="278"/>
      <c r="N39" s="291"/>
      <c r="O39" s="25"/>
    </row>
    <row r="40" spans="1:15" ht="17.25" customHeight="1">
      <c r="A40" s="24" t="s">
        <v>0</v>
      </c>
      <c r="B40" s="23"/>
      <c r="C40" s="22"/>
      <c r="D40" s="21"/>
      <c r="E40" s="263"/>
      <c r="F40" s="20"/>
      <c r="G40" s="18"/>
      <c r="H40" s="17"/>
      <c r="I40" s="20"/>
      <c r="J40" s="18"/>
      <c r="K40" s="19"/>
      <c r="L40" s="20"/>
      <c r="M40" s="279"/>
      <c r="N40" s="292"/>
      <c r="O40" s="16"/>
    </row>
    <row r="41" spans="1:15" ht="17.25" customHeight="1" thickBot="1">
      <c r="A41" s="299" t="s">
        <v>150</v>
      </c>
      <c r="B41" s="15"/>
      <c r="C41" s="14">
        <f aca="true" t="shared" si="15" ref="C41:O41">(C36/C35-1)*100</f>
        <v>3.6668175583949303</v>
      </c>
      <c r="D41" s="10">
        <f t="shared" si="15"/>
        <v>8.944439132487659</v>
      </c>
      <c r="E41" s="264">
        <f t="shared" si="15"/>
        <v>4.117418445225263</v>
      </c>
      <c r="F41" s="14">
        <f t="shared" si="15"/>
        <v>-3.700055435619354</v>
      </c>
      <c r="G41" s="13">
        <f t="shared" si="15"/>
        <v>-9.886120430360023</v>
      </c>
      <c r="H41" s="9">
        <f t="shared" si="15"/>
        <v>-5.943232865477322</v>
      </c>
      <c r="I41" s="12">
        <f t="shared" si="15"/>
        <v>55.31761689643415</v>
      </c>
      <c r="J41" s="10">
        <f t="shared" si="15"/>
        <v>69.1667077209404</v>
      </c>
      <c r="K41" s="11">
        <f t="shared" si="15"/>
        <v>58.955781770467965</v>
      </c>
      <c r="L41" s="12">
        <f t="shared" si="15"/>
        <v>4.379874512599824</v>
      </c>
      <c r="M41" s="280">
        <f t="shared" si="15"/>
        <v>-2.742469294305261</v>
      </c>
      <c r="N41" s="293">
        <f t="shared" si="15"/>
        <v>1.8830036263656202</v>
      </c>
      <c r="O41" s="8">
        <f t="shared" si="15"/>
        <v>2.395041864751102</v>
      </c>
    </row>
    <row r="42" spans="1:14" s="5" customFormat="1" ht="9.75" customHeight="1" thickTop="1">
      <c r="A42" s="84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84" t="s">
        <v>145</v>
      </c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4.25">
      <c r="C65524" s="2" t="e">
        <f>((C65520/C65507)-1)*100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P38:IV38 P41:IV41">
    <cfRule type="cellIs" priority="4" dxfId="93" operator="lessThan" stopIfTrue="1">
      <formula>0</formula>
    </cfRule>
  </conditionalFormatting>
  <conditionalFormatting sqref="A38:B38 A41:B41">
    <cfRule type="cellIs" priority="1" dxfId="93" operator="lessThan" stopIfTrue="1">
      <formula>0</formula>
    </cfRule>
  </conditionalFormatting>
  <conditionalFormatting sqref="C37:O41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A15" sqref="A15:IV15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1.140625" style="88" bestFit="1" customWidth="1"/>
    <col min="11" max="11" width="10.28125" style="88" customWidth="1"/>
    <col min="12" max="12" width="11.8515625" style="88" customWidth="1"/>
    <col min="13" max="13" width="9.00390625" style="88" bestFit="1" customWidth="1"/>
    <col min="14" max="14" width="11.140625" style="88" bestFit="1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74" t="s">
        <v>26</v>
      </c>
      <c r="O1" s="575"/>
      <c r="P1" s="575"/>
      <c r="Q1" s="576"/>
    </row>
    <row r="2" ht="7.5" customHeight="1" thickBot="1"/>
    <row r="3" spans="1:17" ht="24" customHeight="1">
      <c r="A3" s="582" t="s">
        <v>37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4"/>
    </row>
    <row r="4" spans="1:17" ht="18" customHeight="1" thickBot="1">
      <c r="A4" s="585" t="s">
        <v>36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/>
    </row>
    <row r="5" spans="1:17" ht="15" thickBot="1">
      <c r="A5" s="590" t="s">
        <v>146</v>
      </c>
      <c r="B5" s="577" t="s">
        <v>34</v>
      </c>
      <c r="C5" s="578"/>
      <c r="D5" s="578"/>
      <c r="E5" s="578"/>
      <c r="F5" s="579"/>
      <c r="G5" s="579"/>
      <c r="H5" s="579"/>
      <c r="I5" s="580"/>
      <c r="J5" s="578" t="s">
        <v>33</v>
      </c>
      <c r="K5" s="578"/>
      <c r="L5" s="578"/>
      <c r="M5" s="578"/>
      <c r="N5" s="578"/>
      <c r="O5" s="578"/>
      <c r="P5" s="578"/>
      <c r="Q5" s="581"/>
    </row>
    <row r="6" spans="1:17" s="334" customFormat="1" ht="25.5" customHeight="1" thickBot="1">
      <c r="A6" s="591"/>
      <c r="B6" s="571" t="s">
        <v>151</v>
      </c>
      <c r="C6" s="588"/>
      <c r="D6" s="589"/>
      <c r="E6" s="569" t="s">
        <v>32</v>
      </c>
      <c r="F6" s="571" t="s">
        <v>152</v>
      </c>
      <c r="G6" s="588"/>
      <c r="H6" s="589"/>
      <c r="I6" s="567" t="s">
        <v>31</v>
      </c>
      <c r="J6" s="571" t="s">
        <v>153</v>
      </c>
      <c r="K6" s="572"/>
      <c r="L6" s="573"/>
      <c r="M6" s="569" t="s">
        <v>32</v>
      </c>
      <c r="N6" s="571" t="s">
        <v>154</v>
      </c>
      <c r="O6" s="572"/>
      <c r="P6" s="573"/>
      <c r="Q6" s="569" t="s">
        <v>31</v>
      </c>
    </row>
    <row r="7" spans="1:17" s="99" customFormat="1" ht="26.25" thickBot="1">
      <c r="A7" s="592"/>
      <c r="B7" s="103" t="s">
        <v>20</v>
      </c>
      <c r="C7" s="100" t="s">
        <v>19</v>
      </c>
      <c r="D7" s="100" t="s">
        <v>15</v>
      </c>
      <c r="E7" s="570"/>
      <c r="F7" s="103" t="s">
        <v>20</v>
      </c>
      <c r="G7" s="101" t="s">
        <v>19</v>
      </c>
      <c r="H7" s="100" t="s">
        <v>15</v>
      </c>
      <c r="I7" s="568"/>
      <c r="J7" s="103" t="s">
        <v>20</v>
      </c>
      <c r="K7" s="100" t="s">
        <v>19</v>
      </c>
      <c r="L7" s="101" t="s">
        <v>15</v>
      </c>
      <c r="M7" s="570"/>
      <c r="N7" s="102" t="s">
        <v>20</v>
      </c>
      <c r="O7" s="101" t="s">
        <v>19</v>
      </c>
      <c r="P7" s="100" t="s">
        <v>15</v>
      </c>
      <c r="Q7" s="570"/>
    </row>
    <row r="8" spans="1:17" s="91" customFormat="1" ht="17.25" customHeight="1" thickBot="1">
      <c r="A8" s="98" t="s">
        <v>22</v>
      </c>
      <c r="B8" s="94">
        <f>SUM(B9:B20)</f>
        <v>2040000</v>
      </c>
      <c r="C8" s="93">
        <f>SUM(C9:C20)</f>
        <v>69125</v>
      </c>
      <c r="D8" s="93">
        <f aca="true" t="shared" si="0" ref="D8:D17">C8+B8</f>
        <v>2109125</v>
      </c>
      <c r="E8" s="95">
        <f aca="true" t="shared" si="1" ref="E8:E17">(D8/$D$8)</f>
        <v>1</v>
      </c>
      <c r="F8" s="94">
        <f>SUM(F9:F20)</f>
        <v>1950282</v>
      </c>
      <c r="G8" s="93">
        <f>SUM(G9:G20)</f>
        <v>68838</v>
      </c>
      <c r="H8" s="93">
        <f aca="true" t="shared" si="2" ref="H8:H17">G8+F8</f>
        <v>2019120</v>
      </c>
      <c r="I8" s="92">
        <f aca="true" t="shared" si="3" ref="I8:I17">(D8/H8-1)*100</f>
        <v>4.4576350093109784</v>
      </c>
      <c r="J8" s="97">
        <f>SUM(J9:J20)</f>
        <v>19151730</v>
      </c>
      <c r="K8" s="96">
        <f>SUM(K9:K20)</f>
        <v>640839</v>
      </c>
      <c r="L8" s="93">
        <f aca="true" t="shared" si="4" ref="L8:L17">K8+J8</f>
        <v>19792569</v>
      </c>
      <c r="M8" s="95">
        <f aca="true" t="shared" si="5" ref="M8:M17">(L8/$L$8)</f>
        <v>1</v>
      </c>
      <c r="N8" s="94">
        <f>SUM(N9:N20)</f>
        <v>18333751</v>
      </c>
      <c r="O8" s="93">
        <f>SUM(O9:O20)</f>
        <v>651759</v>
      </c>
      <c r="P8" s="93">
        <f aca="true" t="shared" si="6" ref="P8:P17">O8+N8</f>
        <v>18985510</v>
      </c>
      <c r="Q8" s="92">
        <f aca="true" t="shared" si="7" ref="Q8:Q16">(L8/P8-1)*100</f>
        <v>4.250920833835914</v>
      </c>
    </row>
    <row r="9" spans="1:17" s="91" customFormat="1" ht="18" customHeight="1" thickTop="1">
      <c r="A9" s="434" t="s">
        <v>155</v>
      </c>
      <c r="B9" s="435">
        <v>1152893</v>
      </c>
      <c r="C9" s="436">
        <v>26232</v>
      </c>
      <c r="D9" s="436">
        <f t="shared" si="0"/>
        <v>1179125</v>
      </c>
      <c r="E9" s="437">
        <f t="shared" si="1"/>
        <v>0.5590588514194275</v>
      </c>
      <c r="F9" s="435">
        <v>1117009</v>
      </c>
      <c r="G9" s="436">
        <v>30137</v>
      </c>
      <c r="H9" s="436">
        <f t="shared" si="2"/>
        <v>1147146</v>
      </c>
      <c r="I9" s="438">
        <f t="shared" si="3"/>
        <v>2.787700955240213</v>
      </c>
      <c r="J9" s="435">
        <v>11138482</v>
      </c>
      <c r="K9" s="436">
        <v>282190</v>
      </c>
      <c r="L9" s="436">
        <f t="shared" si="4"/>
        <v>11420672</v>
      </c>
      <c r="M9" s="437">
        <f t="shared" si="5"/>
        <v>0.5770181728304193</v>
      </c>
      <c r="N9" s="435">
        <v>10776989</v>
      </c>
      <c r="O9" s="436">
        <v>278617</v>
      </c>
      <c r="P9" s="436">
        <f t="shared" si="6"/>
        <v>11055606</v>
      </c>
      <c r="Q9" s="439">
        <f t="shared" si="7"/>
        <v>3.302089455792845</v>
      </c>
    </row>
    <row r="10" spans="1:17" s="91" customFormat="1" ht="18" customHeight="1">
      <c r="A10" s="440" t="s">
        <v>156</v>
      </c>
      <c r="B10" s="441">
        <v>373333</v>
      </c>
      <c r="C10" s="442">
        <v>3060</v>
      </c>
      <c r="D10" s="442">
        <f t="shared" si="0"/>
        <v>376393</v>
      </c>
      <c r="E10" s="443">
        <f t="shared" si="1"/>
        <v>0.1784593136964381</v>
      </c>
      <c r="F10" s="441">
        <v>351531</v>
      </c>
      <c r="G10" s="442">
        <v>194</v>
      </c>
      <c r="H10" s="442">
        <f t="shared" si="2"/>
        <v>351725</v>
      </c>
      <c r="I10" s="444">
        <f t="shared" si="3"/>
        <v>7.013433790603463</v>
      </c>
      <c r="J10" s="441">
        <v>3432371</v>
      </c>
      <c r="K10" s="442">
        <v>32990</v>
      </c>
      <c r="L10" s="442">
        <f t="shared" si="4"/>
        <v>3465361</v>
      </c>
      <c r="M10" s="443">
        <f t="shared" si="5"/>
        <v>0.17508394185716872</v>
      </c>
      <c r="N10" s="441">
        <v>3248471</v>
      </c>
      <c r="O10" s="442">
        <v>12444</v>
      </c>
      <c r="P10" s="442">
        <f t="shared" si="6"/>
        <v>3260915</v>
      </c>
      <c r="Q10" s="445">
        <f t="shared" si="7"/>
        <v>6.269589977046319</v>
      </c>
    </row>
    <row r="11" spans="1:17" s="91" customFormat="1" ht="18" customHeight="1">
      <c r="A11" s="440" t="s">
        <v>157</v>
      </c>
      <c r="B11" s="441">
        <v>302971</v>
      </c>
      <c r="C11" s="442">
        <v>0</v>
      </c>
      <c r="D11" s="442">
        <f t="shared" si="0"/>
        <v>302971</v>
      </c>
      <c r="E11" s="443">
        <f t="shared" si="1"/>
        <v>0.14364772121140285</v>
      </c>
      <c r="F11" s="441">
        <v>247977</v>
      </c>
      <c r="G11" s="442"/>
      <c r="H11" s="442">
        <f t="shared" si="2"/>
        <v>247977</v>
      </c>
      <c r="I11" s="444">
        <f t="shared" si="3"/>
        <v>22.1770567431657</v>
      </c>
      <c r="J11" s="441">
        <v>2556726</v>
      </c>
      <c r="K11" s="442"/>
      <c r="L11" s="442">
        <f t="shared" si="4"/>
        <v>2556726</v>
      </c>
      <c r="M11" s="443">
        <f t="shared" si="5"/>
        <v>0.12917605592280618</v>
      </c>
      <c r="N11" s="441">
        <v>2181844</v>
      </c>
      <c r="O11" s="442">
        <v>1408</v>
      </c>
      <c r="P11" s="442">
        <f t="shared" si="6"/>
        <v>2183252</v>
      </c>
      <c r="Q11" s="445">
        <f t="shared" si="7"/>
        <v>17.106316632253172</v>
      </c>
    </row>
    <row r="12" spans="1:17" s="91" customFormat="1" ht="18" customHeight="1">
      <c r="A12" s="440" t="s">
        <v>158</v>
      </c>
      <c r="B12" s="441">
        <v>87224</v>
      </c>
      <c r="C12" s="442">
        <v>74</v>
      </c>
      <c r="D12" s="442">
        <f t="shared" si="0"/>
        <v>87298</v>
      </c>
      <c r="E12" s="443">
        <f t="shared" si="1"/>
        <v>0.04139062407396432</v>
      </c>
      <c r="F12" s="441">
        <v>87297</v>
      </c>
      <c r="G12" s="442"/>
      <c r="H12" s="442">
        <f t="shared" si="2"/>
        <v>87297</v>
      </c>
      <c r="I12" s="444">
        <f t="shared" si="3"/>
        <v>0.001145514737044273</v>
      </c>
      <c r="J12" s="441">
        <v>788173</v>
      </c>
      <c r="K12" s="442">
        <v>2270</v>
      </c>
      <c r="L12" s="442">
        <f t="shared" si="4"/>
        <v>790443</v>
      </c>
      <c r="M12" s="443">
        <f t="shared" si="5"/>
        <v>0.039936351870239785</v>
      </c>
      <c r="N12" s="441">
        <v>768941</v>
      </c>
      <c r="O12" s="442"/>
      <c r="P12" s="442">
        <f t="shared" si="6"/>
        <v>768941</v>
      </c>
      <c r="Q12" s="445">
        <f t="shared" si="7"/>
        <v>2.79631337124695</v>
      </c>
    </row>
    <row r="13" spans="1:17" s="91" customFormat="1" ht="18" customHeight="1">
      <c r="A13" s="440" t="s">
        <v>159</v>
      </c>
      <c r="B13" s="441">
        <v>87234</v>
      </c>
      <c r="C13" s="442">
        <v>0</v>
      </c>
      <c r="D13" s="442">
        <f>C13+B13</f>
        <v>87234</v>
      </c>
      <c r="E13" s="443">
        <f>(D13/$D$8)</f>
        <v>0.0413602797368577</v>
      </c>
      <c r="F13" s="441">
        <v>88393</v>
      </c>
      <c r="G13" s="442"/>
      <c r="H13" s="442">
        <f>G13+F13</f>
        <v>88393</v>
      </c>
      <c r="I13" s="444">
        <f t="shared" si="3"/>
        <v>-1.31118980009729</v>
      </c>
      <c r="J13" s="441">
        <v>809153</v>
      </c>
      <c r="K13" s="442"/>
      <c r="L13" s="442">
        <f>K13+J13</f>
        <v>809153</v>
      </c>
      <c r="M13" s="443">
        <f>(L13/$L$8)</f>
        <v>0.04088165614074656</v>
      </c>
      <c r="N13" s="441">
        <v>818214</v>
      </c>
      <c r="O13" s="442">
        <v>6592</v>
      </c>
      <c r="P13" s="442">
        <f>O13+N13</f>
        <v>824806</v>
      </c>
      <c r="Q13" s="445">
        <f t="shared" si="7"/>
        <v>-1.8977795990814839</v>
      </c>
    </row>
    <row r="14" spans="1:17" s="91" customFormat="1" ht="18" customHeight="1">
      <c r="A14" s="440" t="s">
        <v>160</v>
      </c>
      <c r="B14" s="441">
        <v>26167</v>
      </c>
      <c r="C14" s="442">
        <v>518</v>
      </c>
      <c r="D14" s="442">
        <f>C14+B14</f>
        <v>26685</v>
      </c>
      <c r="E14" s="443">
        <f>(D14/$D$8)</f>
        <v>0.012652166182658686</v>
      </c>
      <c r="F14" s="441">
        <v>30342</v>
      </c>
      <c r="G14" s="442"/>
      <c r="H14" s="442">
        <f>G14+F14</f>
        <v>30342</v>
      </c>
      <c r="I14" s="444">
        <f t="shared" si="3"/>
        <v>-12.052600355942255</v>
      </c>
      <c r="J14" s="441">
        <v>245599</v>
      </c>
      <c r="K14" s="442">
        <v>2797</v>
      </c>
      <c r="L14" s="442">
        <f>K14+J14</f>
        <v>248396</v>
      </c>
      <c r="M14" s="443">
        <f>(L14/$L$8)</f>
        <v>0.012549962564233071</v>
      </c>
      <c r="N14" s="441">
        <v>279494</v>
      </c>
      <c r="O14" s="442">
        <v>231</v>
      </c>
      <c r="P14" s="442">
        <f>O14+N14</f>
        <v>279725</v>
      </c>
      <c r="Q14" s="445">
        <f t="shared" si="7"/>
        <v>-11.199928501206546</v>
      </c>
    </row>
    <row r="15" spans="1:20" s="91" customFormat="1" ht="18" customHeight="1">
      <c r="A15" s="440" t="s">
        <v>161</v>
      </c>
      <c r="B15" s="441">
        <v>0</v>
      </c>
      <c r="C15" s="442">
        <v>10347</v>
      </c>
      <c r="D15" s="442">
        <f>C15+B15</f>
        <v>10347</v>
      </c>
      <c r="E15" s="443">
        <f>(D15/$D$8)</f>
        <v>0.0049058258756593375</v>
      </c>
      <c r="F15" s="441"/>
      <c r="G15" s="442">
        <v>6486</v>
      </c>
      <c r="H15" s="442">
        <f>G15+F15</f>
        <v>6486</v>
      </c>
      <c r="I15" s="444">
        <f t="shared" si="3"/>
        <v>59.52821461609621</v>
      </c>
      <c r="J15" s="441"/>
      <c r="K15" s="442">
        <v>69013</v>
      </c>
      <c r="L15" s="442">
        <f>K15+J15</f>
        <v>69013</v>
      </c>
      <c r="M15" s="443">
        <f>(L15/$L$8)</f>
        <v>0.003486813662238591</v>
      </c>
      <c r="N15" s="441"/>
      <c r="O15" s="442">
        <v>80947</v>
      </c>
      <c r="P15" s="442">
        <f>O15+N15</f>
        <v>80947</v>
      </c>
      <c r="Q15" s="445">
        <f t="shared" si="7"/>
        <v>-14.74297997455125</v>
      </c>
      <c r="T15" s="332"/>
    </row>
    <row r="16" spans="1:17" s="91" customFormat="1" ht="18" customHeight="1">
      <c r="A16" s="440" t="s">
        <v>162</v>
      </c>
      <c r="B16" s="441">
        <v>10178</v>
      </c>
      <c r="C16" s="442">
        <v>0</v>
      </c>
      <c r="D16" s="442">
        <f t="shared" si="0"/>
        <v>10178</v>
      </c>
      <c r="E16" s="443">
        <f t="shared" si="1"/>
        <v>0.004825697860487169</v>
      </c>
      <c r="F16" s="441">
        <v>27733</v>
      </c>
      <c r="G16" s="442"/>
      <c r="H16" s="442">
        <f t="shared" si="2"/>
        <v>27733</v>
      </c>
      <c r="I16" s="444">
        <f t="shared" si="3"/>
        <v>-63.300039663938264</v>
      </c>
      <c r="J16" s="441">
        <v>181226</v>
      </c>
      <c r="K16" s="442"/>
      <c r="L16" s="442">
        <f t="shared" si="4"/>
        <v>181226</v>
      </c>
      <c r="M16" s="443">
        <f t="shared" si="5"/>
        <v>0.009156264656700198</v>
      </c>
      <c r="N16" s="441">
        <v>259798</v>
      </c>
      <c r="O16" s="442"/>
      <c r="P16" s="442">
        <f t="shared" si="6"/>
        <v>259798</v>
      </c>
      <c r="Q16" s="445">
        <f t="shared" si="7"/>
        <v>-30.243496870645657</v>
      </c>
    </row>
    <row r="17" spans="1:17" s="91" customFormat="1" ht="18" customHeight="1">
      <c r="A17" s="440" t="s">
        <v>163</v>
      </c>
      <c r="B17" s="441">
        <v>0</v>
      </c>
      <c r="C17" s="442">
        <v>5269</v>
      </c>
      <c r="D17" s="442">
        <f t="shared" si="0"/>
        <v>5269</v>
      </c>
      <c r="E17" s="443">
        <f t="shared" si="1"/>
        <v>0.002498192378355953</v>
      </c>
      <c r="F17" s="441"/>
      <c r="G17" s="442">
        <v>6750</v>
      </c>
      <c r="H17" s="442">
        <f t="shared" si="2"/>
        <v>6750</v>
      </c>
      <c r="I17" s="444">
        <f t="shared" si="3"/>
        <v>-21.94074074074074</v>
      </c>
      <c r="J17" s="441"/>
      <c r="K17" s="442">
        <v>48079</v>
      </c>
      <c r="L17" s="442">
        <f t="shared" si="4"/>
        <v>48079</v>
      </c>
      <c r="M17" s="443">
        <f t="shared" si="5"/>
        <v>0.002429143988332187</v>
      </c>
      <c r="N17" s="441"/>
      <c r="O17" s="442">
        <v>65429</v>
      </c>
      <c r="P17" s="442">
        <f t="shared" si="6"/>
        <v>65429</v>
      </c>
      <c r="Q17" s="445"/>
    </row>
    <row r="18" spans="1:17" s="91" customFormat="1" ht="18" customHeight="1">
      <c r="A18" s="440" t="s">
        <v>164</v>
      </c>
      <c r="B18" s="441">
        <v>0</v>
      </c>
      <c r="C18" s="442">
        <v>4007</v>
      </c>
      <c r="D18" s="442">
        <f>C18+B18</f>
        <v>4007</v>
      </c>
      <c r="E18" s="443">
        <f>(D18/$D$8)</f>
        <v>0.0018998399810347894</v>
      </c>
      <c r="F18" s="441"/>
      <c r="G18" s="442">
        <v>5684</v>
      </c>
      <c r="H18" s="442">
        <f>G18+F18</f>
        <v>5684</v>
      </c>
      <c r="I18" s="444">
        <f>(D18/H18-1)*100</f>
        <v>-29.50387051372273</v>
      </c>
      <c r="J18" s="441"/>
      <c r="K18" s="442">
        <v>41916</v>
      </c>
      <c r="L18" s="442">
        <f>K18+J18</f>
        <v>41916</v>
      </c>
      <c r="M18" s="443">
        <f>(L18/$L$8)</f>
        <v>0.0021177645004041667</v>
      </c>
      <c r="N18" s="441"/>
      <c r="O18" s="442">
        <v>44916</v>
      </c>
      <c r="P18" s="442">
        <f>O18+N18</f>
        <v>44916</v>
      </c>
      <c r="Q18" s="445">
        <f>(L18/P18-1)*100</f>
        <v>-6.679134384183804</v>
      </c>
    </row>
    <row r="19" spans="1:17" s="91" customFormat="1" ht="18" customHeight="1">
      <c r="A19" s="440" t="s">
        <v>165</v>
      </c>
      <c r="B19" s="441">
        <v>0</v>
      </c>
      <c r="C19" s="442">
        <v>3795</v>
      </c>
      <c r="D19" s="442">
        <f>C19+B19</f>
        <v>3795</v>
      </c>
      <c r="E19" s="443">
        <f>(D19/$D$8)</f>
        <v>0.0017993243643691103</v>
      </c>
      <c r="F19" s="441"/>
      <c r="G19" s="442">
        <v>3734</v>
      </c>
      <c r="H19" s="442">
        <f>G19+F19</f>
        <v>3734</v>
      </c>
      <c r="I19" s="444">
        <f>(D19/H19-1)*100</f>
        <v>1.6336368505623922</v>
      </c>
      <c r="J19" s="441"/>
      <c r="K19" s="442">
        <v>21175</v>
      </c>
      <c r="L19" s="442">
        <f>K19+J19</f>
        <v>21175</v>
      </c>
      <c r="M19" s="443">
        <f>(L19/$L$8)</f>
        <v>0.0010698459608755185</v>
      </c>
      <c r="N19" s="441"/>
      <c r="O19" s="442">
        <v>35868</v>
      </c>
      <c r="P19" s="442">
        <f>O19+N19</f>
        <v>35868</v>
      </c>
      <c r="Q19" s="445">
        <f>(L19/P19-1)*100</f>
        <v>-40.96409055425448</v>
      </c>
    </row>
    <row r="20" spans="1:17" s="91" customFormat="1" ht="18" customHeight="1" thickBot="1">
      <c r="A20" s="446" t="s">
        <v>166</v>
      </c>
      <c r="B20" s="447">
        <v>0</v>
      </c>
      <c r="C20" s="448">
        <v>15823</v>
      </c>
      <c r="D20" s="448">
        <f>C20+B20</f>
        <v>15823</v>
      </c>
      <c r="E20" s="449">
        <f>(D20/$D$8)</f>
        <v>0.007502163219344515</v>
      </c>
      <c r="F20" s="447">
        <v>0</v>
      </c>
      <c r="G20" s="448">
        <v>15853</v>
      </c>
      <c r="H20" s="448">
        <f>G20+F20</f>
        <v>15853</v>
      </c>
      <c r="I20" s="450">
        <f>(D20/H20-1)*100</f>
        <v>-0.18923862991231388</v>
      </c>
      <c r="J20" s="447">
        <v>0</v>
      </c>
      <c r="K20" s="448">
        <v>140409</v>
      </c>
      <c r="L20" s="448">
        <f>K20+J20</f>
        <v>140409</v>
      </c>
      <c r="M20" s="449">
        <f>(L20/$L$8)</f>
        <v>0.0070940260458356875</v>
      </c>
      <c r="N20" s="447">
        <v>0</v>
      </c>
      <c r="O20" s="448">
        <v>125307</v>
      </c>
      <c r="P20" s="448">
        <f>O20+N20</f>
        <v>125307</v>
      </c>
      <c r="Q20" s="451">
        <f>(L20/P20-1)*100</f>
        <v>12.052000287294407</v>
      </c>
    </row>
    <row r="21" s="90" customFormat="1" ht="6" customHeight="1" thickTop="1">
      <c r="A21" s="89"/>
    </row>
    <row r="22" ht="15">
      <c r="A22" s="113"/>
    </row>
    <row r="25" ht="14.25">
      <c r="B25" s="333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 I5 Q5">
    <cfRule type="cellIs" priority="3" dxfId="93" operator="lessThan" stopIfTrue="1">
      <formula>0</formula>
    </cfRule>
  </conditionalFormatting>
  <conditionalFormatting sqref="Q8:Q20 I8:I2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A15" sqref="A15:IV15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00390625" style="88" customWidth="1"/>
    <col min="13" max="13" width="10.421875" style="88" customWidth="1"/>
    <col min="14" max="14" width="9.00390625" style="88" customWidth="1"/>
    <col min="15" max="15" width="10.8515625" style="88" customWidth="1"/>
    <col min="16" max="16" width="9.281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74" t="s">
        <v>26</v>
      </c>
      <c r="O1" s="575"/>
      <c r="P1" s="575"/>
      <c r="Q1" s="576"/>
    </row>
    <row r="2" ht="7.5" customHeight="1" thickBot="1"/>
    <row r="3" spans="1:17" ht="24" customHeight="1">
      <c r="A3" s="582" t="s">
        <v>39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4"/>
    </row>
    <row r="4" spans="1:17" ht="16.5" customHeight="1" thickBot="1">
      <c r="A4" s="585" t="s">
        <v>36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/>
    </row>
    <row r="5" spans="1:17" ht="15" thickBot="1">
      <c r="A5" s="596" t="s">
        <v>35</v>
      </c>
      <c r="B5" s="577" t="s">
        <v>34</v>
      </c>
      <c r="C5" s="578"/>
      <c r="D5" s="578"/>
      <c r="E5" s="578"/>
      <c r="F5" s="579"/>
      <c r="G5" s="579"/>
      <c r="H5" s="579"/>
      <c r="I5" s="580"/>
      <c r="J5" s="578" t="s">
        <v>33</v>
      </c>
      <c r="K5" s="578"/>
      <c r="L5" s="578"/>
      <c r="M5" s="578"/>
      <c r="N5" s="578"/>
      <c r="O5" s="578"/>
      <c r="P5" s="578"/>
      <c r="Q5" s="581"/>
    </row>
    <row r="6" spans="1:17" s="104" customFormat="1" ht="25.5" customHeight="1" thickBot="1">
      <c r="A6" s="597"/>
      <c r="B6" s="593" t="s">
        <v>151</v>
      </c>
      <c r="C6" s="594"/>
      <c r="D6" s="595"/>
      <c r="E6" s="569" t="s">
        <v>32</v>
      </c>
      <c r="F6" s="593" t="s">
        <v>152</v>
      </c>
      <c r="G6" s="594"/>
      <c r="H6" s="595"/>
      <c r="I6" s="567" t="s">
        <v>31</v>
      </c>
      <c r="J6" s="593" t="s">
        <v>153</v>
      </c>
      <c r="K6" s="594"/>
      <c r="L6" s="595"/>
      <c r="M6" s="569" t="s">
        <v>32</v>
      </c>
      <c r="N6" s="593" t="s">
        <v>154</v>
      </c>
      <c r="O6" s="594"/>
      <c r="P6" s="595"/>
      <c r="Q6" s="569" t="s">
        <v>31</v>
      </c>
    </row>
    <row r="7" spans="1:17" s="99" customFormat="1" ht="26.25" thickBot="1">
      <c r="A7" s="598"/>
      <c r="B7" s="103" t="s">
        <v>20</v>
      </c>
      <c r="C7" s="100" t="s">
        <v>19</v>
      </c>
      <c r="D7" s="100" t="s">
        <v>15</v>
      </c>
      <c r="E7" s="570"/>
      <c r="F7" s="103" t="s">
        <v>20</v>
      </c>
      <c r="G7" s="101" t="s">
        <v>19</v>
      </c>
      <c r="H7" s="100" t="s">
        <v>15</v>
      </c>
      <c r="I7" s="568"/>
      <c r="J7" s="103" t="s">
        <v>20</v>
      </c>
      <c r="K7" s="100" t="s">
        <v>19</v>
      </c>
      <c r="L7" s="101" t="s">
        <v>15</v>
      </c>
      <c r="M7" s="570"/>
      <c r="N7" s="102" t="s">
        <v>20</v>
      </c>
      <c r="O7" s="101" t="s">
        <v>19</v>
      </c>
      <c r="P7" s="100" t="s">
        <v>15</v>
      </c>
      <c r="Q7" s="570"/>
    </row>
    <row r="8" spans="1:17" s="106" customFormat="1" ht="17.25" customHeight="1" thickBot="1">
      <c r="A8" s="111" t="s">
        <v>22</v>
      </c>
      <c r="B8" s="109">
        <f>SUM(B9:B22)</f>
        <v>14385.919000000002</v>
      </c>
      <c r="C8" s="108">
        <f>SUM(C9:C22)</f>
        <v>1113.369</v>
      </c>
      <c r="D8" s="108">
        <f>C8+B8</f>
        <v>15499.288000000002</v>
      </c>
      <c r="E8" s="110">
        <f>(D8/$D$8)</f>
        <v>1</v>
      </c>
      <c r="F8" s="109">
        <f>SUM(F9:F22)</f>
        <v>15225.128999999999</v>
      </c>
      <c r="G8" s="108">
        <f>SUM(G9:G22)</f>
        <v>1540.7510000000002</v>
      </c>
      <c r="H8" s="108">
        <f>G8+F8</f>
        <v>16765.879999999997</v>
      </c>
      <c r="I8" s="107">
        <f>(D8/H8-1)*100</f>
        <v>-7.554581089689272</v>
      </c>
      <c r="J8" s="109">
        <f>SUM(J9:J22)</f>
        <v>138165.87799999994</v>
      </c>
      <c r="K8" s="108">
        <f>SUM(K9:K22)</f>
        <v>13554.358999999993</v>
      </c>
      <c r="L8" s="108">
        <f>K8+J8</f>
        <v>151720.23699999994</v>
      </c>
      <c r="M8" s="110">
        <f>(L8/$L$8)</f>
        <v>1</v>
      </c>
      <c r="N8" s="109">
        <f>SUM(N9:N22)</f>
        <v>133278.788</v>
      </c>
      <c r="O8" s="108">
        <f>SUM(O9:O22)</f>
        <v>12441.533599999995</v>
      </c>
      <c r="P8" s="108">
        <f>O8+N8</f>
        <v>145720.3216</v>
      </c>
      <c r="Q8" s="107">
        <f>(L8/P8-1)*100</f>
        <v>4.1174184452252405</v>
      </c>
    </row>
    <row r="9" spans="1:17" s="91" customFormat="1" ht="17.25" customHeight="1" thickTop="1">
      <c r="A9" s="434" t="s">
        <v>155</v>
      </c>
      <c r="B9" s="435">
        <v>6297.093000000001</v>
      </c>
      <c r="C9" s="436">
        <v>165.16000000000003</v>
      </c>
      <c r="D9" s="436">
        <f>C9+B9</f>
        <v>6462.253000000001</v>
      </c>
      <c r="E9" s="437">
        <f>(D9/$D$8)</f>
        <v>0.4169387006680565</v>
      </c>
      <c r="F9" s="435">
        <v>6961.463000000001</v>
      </c>
      <c r="G9" s="436">
        <v>251.15600000000003</v>
      </c>
      <c r="H9" s="436">
        <f>G9+F9</f>
        <v>7212.619000000001</v>
      </c>
      <c r="I9" s="438">
        <f>(D9/H9-1)*100</f>
        <v>-10.403516392589152</v>
      </c>
      <c r="J9" s="435">
        <v>60633.67299999998</v>
      </c>
      <c r="K9" s="436">
        <v>2365.2599999999998</v>
      </c>
      <c r="L9" s="436">
        <f>K9+J9</f>
        <v>62998.93299999998</v>
      </c>
      <c r="M9" s="437">
        <f>(L9/$L$8)</f>
        <v>0.4152309160972376</v>
      </c>
      <c r="N9" s="435">
        <v>56933.29499999999</v>
      </c>
      <c r="O9" s="436">
        <v>1975.9640000000004</v>
      </c>
      <c r="P9" s="436">
        <f>O9+N9</f>
        <v>58909.25899999999</v>
      </c>
      <c r="Q9" s="439">
        <f>(L9/P9-1)*100</f>
        <v>6.942328030301637</v>
      </c>
    </row>
    <row r="10" spans="1:17" s="91" customFormat="1" ht="17.25" customHeight="1">
      <c r="A10" s="440" t="s">
        <v>167</v>
      </c>
      <c r="B10" s="441">
        <v>2646.6019999999994</v>
      </c>
      <c r="C10" s="442">
        <v>0</v>
      </c>
      <c r="D10" s="442">
        <f>C10+B10</f>
        <v>2646.6019999999994</v>
      </c>
      <c r="E10" s="443">
        <f>(D10/$D$8)</f>
        <v>0.17075635990504848</v>
      </c>
      <c r="F10" s="441">
        <v>3022.9979999999996</v>
      </c>
      <c r="G10" s="442"/>
      <c r="H10" s="442">
        <f>G10+F10</f>
        <v>3022.9979999999996</v>
      </c>
      <c r="I10" s="444">
        <f>(D10/H10-1)*100</f>
        <v>-12.451083328536782</v>
      </c>
      <c r="J10" s="441">
        <v>25202.617000000002</v>
      </c>
      <c r="K10" s="442"/>
      <c r="L10" s="442">
        <f>K10+J10</f>
        <v>25202.617000000002</v>
      </c>
      <c r="M10" s="443">
        <f>(L10/$L$8)</f>
        <v>0.16611242836379178</v>
      </c>
      <c r="N10" s="441">
        <v>25687.737</v>
      </c>
      <c r="O10" s="442"/>
      <c r="P10" s="442">
        <f>O10+N10</f>
        <v>25687.737</v>
      </c>
      <c r="Q10" s="445">
        <f>(L10/P10-1)*100</f>
        <v>-1.8885275880860974</v>
      </c>
    </row>
    <row r="11" spans="1:17" s="91" customFormat="1" ht="17.25" customHeight="1">
      <c r="A11" s="440" t="s">
        <v>156</v>
      </c>
      <c r="B11" s="441">
        <v>1920.6099999999997</v>
      </c>
      <c r="C11" s="442">
        <v>3.9569999999999994</v>
      </c>
      <c r="D11" s="442">
        <f>C11+B11</f>
        <v>1924.5669999999998</v>
      </c>
      <c r="E11" s="443">
        <f>(D11/$D$8)</f>
        <v>0.12417131677274462</v>
      </c>
      <c r="F11" s="441">
        <v>1810.8409999999997</v>
      </c>
      <c r="G11" s="442">
        <v>4.388999999999999</v>
      </c>
      <c r="H11" s="442">
        <f>G11+F11</f>
        <v>1815.2299999999996</v>
      </c>
      <c r="I11" s="444">
        <f>(D11/H11-1)*100</f>
        <v>6.023313850035539</v>
      </c>
      <c r="J11" s="441">
        <v>17948.60099999999</v>
      </c>
      <c r="K11" s="442">
        <v>312.7629999999999</v>
      </c>
      <c r="L11" s="442">
        <f>K11+J11</f>
        <v>18261.36399999999</v>
      </c>
      <c r="M11" s="443">
        <f>(L11/$L$8)</f>
        <v>0.12036208459125988</v>
      </c>
      <c r="N11" s="441">
        <v>17979.38400000001</v>
      </c>
      <c r="O11" s="442">
        <v>207.87900000000002</v>
      </c>
      <c r="P11" s="442">
        <f>O11+N11</f>
        <v>18187.26300000001</v>
      </c>
      <c r="Q11" s="445">
        <f>(L11/P11-1)*100</f>
        <v>0.4074334879304198</v>
      </c>
    </row>
    <row r="12" spans="1:17" s="91" customFormat="1" ht="17.25" customHeight="1">
      <c r="A12" s="440" t="s">
        <v>168</v>
      </c>
      <c r="B12" s="441">
        <v>1435.6729999999998</v>
      </c>
      <c r="C12" s="442">
        <v>0</v>
      </c>
      <c r="D12" s="442">
        <f aca="true" t="shared" si="0" ref="D12:D19">C12+B12</f>
        <v>1435.6729999999998</v>
      </c>
      <c r="E12" s="443">
        <f aca="true" t="shared" si="1" ref="E12:E19">(D12/$D$8)</f>
        <v>0.09262831944280277</v>
      </c>
      <c r="F12" s="441">
        <v>1496.6349999999995</v>
      </c>
      <c r="G12" s="442"/>
      <c r="H12" s="442">
        <f aca="true" t="shared" si="2" ref="H12:H19">G12+F12</f>
        <v>1496.6349999999995</v>
      </c>
      <c r="I12" s="444">
        <f aca="true" t="shared" si="3" ref="I12:I20">(D12/H12-1)*100</f>
        <v>-4.073271038028626</v>
      </c>
      <c r="J12" s="441">
        <v>16317.041000000001</v>
      </c>
      <c r="K12" s="442"/>
      <c r="L12" s="442">
        <f aca="true" t="shared" si="4" ref="L12:L19">K12+J12</f>
        <v>16317.041000000001</v>
      </c>
      <c r="M12" s="443">
        <f aca="true" t="shared" si="5" ref="M12:M19">(L12/$L$8)</f>
        <v>0.10754689896773631</v>
      </c>
      <c r="N12" s="441">
        <v>11170.61700000001</v>
      </c>
      <c r="O12" s="442"/>
      <c r="P12" s="442">
        <f aca="true" t="shared" si="6" ref="P12:P19">O12+N12</f>
        <v>11170.61700000001</v>
      </c>
      <c r="Q12" s="445">
        <f aca="true" t="shared" si="7" ref="Q12:Q19">(L12/P12-1)*100</f>
        <v>46.07108094387256</v>
      </c>
    </row>
    <row r="13" spans="1:17" s="91" customFormat="1" ht="17.25" customHeight="1">
      <c r="A13" s="440" t="s">
        <v>169</v>
      </c>
      <c r="B13" s="441">
        <v>962.1360000000002</v>
      </c>
      <c r="C13" s="442">
        <v>327.35499999999996</v>
      </c>
      <c r="D13" s="442">
        <f t="shared" si="0"/>
        <v>1289.4910000000002</v>
      </c>
      <c r="E13" s="443">
        <f t="shared" si="1"/>
        <v>0.08319678942671431</v>
      </c>
      <c r="F13" s="441"/>
      <c r="G13" s="442">
        <v>548.8920000000002</v>
      </c>
      <c r="H13" s="442">
        <f t="shared" si="2"/>
        <v>548.8920000000002</v>
      </c>
      <c r="I13" s="444">
        <f t="shared" si="3"/>
        <v>134.92617855607293</v>
      </c>
      <c r="J13" s="441">
        <v>5738.968999999998</v>
      </c>
      <c r="K13" s="442">
        <v>4743.334999999999</v>
      </c>
      <c r="L13" s="442">
        <f t="shared" si="4"/>
        <v>10482.303999999996</v>
      </c>
      <c r="M13" s="443">
        <f t="shared" si="5"/>
        <v>0.06908968907028534</v>
      </c>
      <c r="N13" s="441"/>
      <c r="O13" s="442">
        <v>2904.2269999999994</v>
      </c>
      <c r="P13" s="442">
        <f t="shared" si="6"/>
        <v>2904.2269999999994</v>
      </c>
      <c r="Q13" s="445">
        <f t="shared" si="7"/>
        <v>260.93266814198745</v>
      </c>
    </row>
    <row r="14" spans="1:17" s="91" customFormat="1" ht="16.5" customHeight="1">
      <c r="A14" s="440" t="s">
        <v>170</v>
      </c>
      <c r="B14" s="441">
        <v>325.378</v>
      </c>
      <c r="C14" s="442">
        <v>0</v>
      </c>
      <c r="D14" s="442">
        <f t="shared" si="0"/>
        <v>325.378</v>
      </c>
      <c r="E14" s="443">
        <f t="shared" si="1"/>
        <v>0.020993093360159507</v>
      </c>
      <c r="F14" s="441">
        <v>311.18699999999995</v>
      </c>
      <c r="G14" s="442"/>
      <c r="H14" s="442">
        <f t="shared" si="2"/>
        <v>311.18699999999995</v>
      </c>
      <c r="I14" s="444">
        <f t="shared" si="3"/>
        <v>4.560280474441414</v>
      </c>
      <c r="J14" s="441">
        <v>2867.0559999999996</v>
      </c>
      <c r="K14" s="442">
        <v>60.987</v>
      </c>
      <c r="L14" s="442">
        <f t="shared" si="4"/>
        <v>2928.0429999999997</v>
      </c>
      <c r="M14" s="443">
        <f t="shared" si="5"/>
        <v>0.01929896141672914</v>
      </c>
      <c r="N14" s="441">
        <v>3144.6040000000007</v>
      </c>
      <c r="O14" s="442"/>
      <c r="P14" s="442">
        <f t="shared" si="6"/>
        <v>3144.6040000000007</v>
      </c>
      <c r="Q14" s="445">
        <f t="shared" si="7"/>
        <v>-6.886749492145938</v>
      </c>
    </row>
    <row r="15" spans="1:17" s="91" customFormat="1" ht="17.25" customHeight="1">
      <c r="A15" s="440" t="s">
        <v>171</v>
      </c>
      <c r="B15" s="441">
        <v>324.29</v>
      </c>
      <c r="C15" s="442">
        <v>0</v>
      </c>
      <c r="D15" s="442">
        <f t="shared" si="0"/>
        <v>324.29</v>
      </c>
      <c r="E15" s="443">
        <f t="shared" si="1"/>
        <v>0.020922896587249683</v>
      </c>
      <c r="F15" s="441">
        <v>288.84</v>
      </c>
      <c r="G15" s="442"/>
      <c r="H15" s="442">
        <f t="shared" si="2"/>
        <v>288.84</v>
      </c>
      <c r="I15" s="444">
        <f t="shared" si="3"/>
        <v>12.273230854452311</v>
      </c>
      <c r="J15" s="441">
        <v>2821.7169999999987</v>
      </c>
      <c r="K15" s="442"/>
      <c r="L15" s="442">
        <f t="shared" si="4"/>
        <v>2821.7169999999987</v>
      </c>
      <c r="M15" s="443">
        <f t="shared" si="5"/>
        <v>0.018598158398605718</v>
      </c>
      <c r="N15" s="441">
        <v>3245.333000000001</v>
      </c>
      <c r="O15" s="442"/>
      <c r="P15" s="442">
        <f t="shared" si="6"/>
        <v>3245.333000000001</v>
      </c>
      <c r="Q15" s="445">
        <f t="shared" si="7"/>
        <v>-13.053082688278895</v>
      </c>
    </row>
    <row r="16" spans="1:17" s="91" customFormat="1" ht="17.25" customHeight="1">
      <c r="A16" s="440" t="s">
        <v>172</v>
      </c>
      <c r="B16" s="441">
        <v>220.50000000000003</v>
      </c>
      <c r="C16" s="442">
        <v>0</v>
      </c>
      <c r="D16" s="442">
        <f t="shared" si="0"/>
        <v>220.50000000000003</v>
      </c>
      <c r="E16" s="443">
        <f t="shared" si="1"/>
        <v>0.01422645995093452</v>
      </c>
      <c r="F16" s="441">
        <v>352.4</v>
      </c>
      <c r="G16" s="442"/>
      <c r="H16" s="442">
        <f t="shared" si="2"/>
        <v>352.4</v>
      </c>
      <c r="I16" s="444">
        <f t="shared" si="3"/>
        <v>-37.42905788876276</v>
      </c>
      <c r="J16" s="441">
        <v>2707.4000000000005</v>
      </c>
      <c r="K16" s="442"/>
      <c r="L16" s="442">
        <f t="shared" si="4"/>
        <v>2707.4000000000005</v>
      </c>
      <c r="M16" s="443">
        <f t="shared" si="5"/>
        <v>0.01784468607177302</v>
      </c>
      <c r="N16" s="441">
        <v>3062.8999999999996</v>
      </c>
      <c r="O16" s="442"/>
      <c r="P16" s="442">
        <f t="shared" si="6"/>
        <v>3062.8999999999996</v>
      </c>
      <c r="Q16" s="445">
        <f t="shared" si="7"/>
        <v>-11.606647295047146</v>
      </c>
    </row>
    <row r="17" spans="1:17" s="91" customFormat="1" ht="17.25" customHeight="1">
      <c r="A17" s="440" t="s">
        <v>161</v>
      </c>
      <c r="B17" s="441">
        <v>0</v>
      </c>
      <c r="C17" s="442">
        <v>133.28300000000002</v>
      </c>
      <c r="D17" s="442">
        <f t="shared" si="0"/>
        <v>133.28300000000002</v>
      </c>
      <c r="E17" s="443">
        <f t="shared" si="1"/>
        <v>0.008599298238731998</v>
      </c>
      <c r="F17" s="441"/>
      <c r="G17" s="442">
        <v>97.80499999999999</v>
      </c>
      <c r="H17" s="442">
        <f t="shared" si="2"/>
        <v>97.80499999999999</v>
      </c>
      <c r="I17" s="444">
        <f t="shared" si="3"/>
        <v>36.2742191094525</v>
      </c>
      <c r="J17" s="441"/>
      <c r="K17" s="442">
        <v>941.6139999999983</v>
      </c>
      <c r="L17" s="442">
        <f t="shared" si="4"/>
        <v>941.6139999999983</v>
      </c>
      <c r="M17" s="443">
        <f t="shared" si="5"/>
        <v>0.006206251839693598</v>
      </c>
      <c r="N17" s="441"/>
      <c r="O17" s="442">
        <v>1075.4399999999978</v>
      </c>
      <c r="P17" s="442">
        <f t="shared" si="6"/>
        <v>1075.4399999999978</v>
      </c>
      <c r="Q17" s="445">
        <f t="shared" si="7"/>
        <v>-12.443836941158947</v>
      </c>
    </row>
    <row r="18" spans="1:17" s="91" customFormat="1" ht="17.25" customHeight="1">
      <c r="A18" s="440" t="s">
        <v>173</v>
      </c>
      <c r="B18" s="441">
        <v>0</v>
      </c>
      <c r="C18" s="442">
        <v>97.91800000000003</v>
      </c>
      <c r="D18" s="442">
        <f t="shared" si="0"/>
        <v>97.91800000000003</v>
      </c>
      <c r="E18" s="443">
        <f t="shared" si="1"/>
        <v>0.0063175805236988965</v>
      </c>
      <c r="F18" s="441"/>
      <c r="G18" s="442">
        <v>33.421</v>
      </c>
      <c r="H18" s="442">
        <f t="shared" si="2"/>
        <v>33.421</v>
      </c>
      <c r="I18" s="444">
        <f t="shared" si="3"/>
        <v>192.98345351724976</v>
      </c>
      <c r="J18" s="441"/>
      <c r="K18" s="442">
        <v>839.3549999999982</v>
      </c>
      <c r="L18" s="442">
        <f t="shared" si="4"/>
        <v>839.3549999999982</v>
      </c>
      <c r="M18" s="443">
        <f t="shared" si="5"/>
        <v>0.005532254738041298</v>
      </c>
      <c r="N18" s="441"/>
      <c r="O18" s="442">
        <v>635.7859999999993</v>
      </c>
      <c r="P18" s="442">
        <f t="shared" si="6"/>
        <v>635.7859999999993</v>
      </c>
      <c r="Q18" s="445">
        <f t="shared" si="7"/>
        <v>32.0184779155249</v>
      </c>
    </row>
    <row r="19" spans="1:17" s="91" customFormat="1" ht="17.25" customHeight="1">
      <c r="A19" s="440" t="s">
        <v>162</v>
      </c>
      <c r="B19" s="441">
        <v>91.51099999999998</v>
      </c>
      <c r="C19" s="442">
        <v>0</v>
      </c>
      <c r="D19" s="442">
        <f t="shared" si="0"/>
        <v>91.51099999999998</v>
      </c>
      <c r="E19" s="443">
        <f t="shared" si="1"/>
        <v>0.005904206696462442</v>
      </c>
      <c r="F19" s="441">
        <v>167.531</v>
      </c>
      <c r="G19" s="442"/>
      <c r="H19" s="442">
        <f t="shared" si="2"/>
        <v>167.531</v>
      </c>
      <c r="I19" s="444">
        <f t="shared" si="3"/>
        <v>-45.37667655538379</v>
      </c>
      <c r="J19" s="441">
        <v>1209.0249999999999</v>
      </c>
      <c r="K19" s="442"/>
      <c r="L19" s="442">
        <f t="shared" si="4"/>
        <v>1209.0249999999999</v>
      </c>
      <c r="M19" s="443">
        <f t="shared" si="5"/>
        <v>0.007968778746371193</v>
      </c>
      <c r="N19" s="441">
        <v>1256.9649999999997</v>
      </c>
      <c r="O19" s="442"/>
      <c r="P19" s="442">
        <f t="shared" si="6"/>
        <v>1256.9649999999997</v>
      </c>
      <c r="Q19" s="445">
        <f t="shared" si="7"/>
        <v>-3.813948677966361</v>
      </c>
    </row>
    <row r="20" spans="1:17" s="91" customFormat="1" ht="17.25" customHeight="1">
      <c r="A20" s="440" t="s">
        <v>159</v>
      </c>
      <c r="B20" s="441">
        <v>81.57900000000001</v>
      </c>
      <c r="C20" s="442">
        <v>0</v>
      </c>
      <c r="D20" s="442">
        <f>C20+B20</f>
        <v>81.57900000000001</v>
      </c>
      <c r="E20" s="443">
        <f>(D20/$D$8)</f>
        <v>0.005263403067289284</v>
      </c>
      <c r="F20" s="441">
        <v>70.22800000000001</v>
      </c>
      <c r="G20" s="442"/>
      <c r="H20" s="442">
        <f>G20+F20</f>
        <v>70.22800000000001</v>
      </c>
      <c r="I20" s="444">
        <f t="shared" si="3"/>
        <v>16.16306886142278</v>
      </c>
      <c r="J20" s="441">
        <v>788.5059999999994</v>
      </c>
      <c r="K20" s="442"/>
      <c r="L20" s="442">
        <f>K20+J20</f>
        <v>788.5059999999994</v>
      </c>
      <c r="M20" s="443">
        <f>(L20/$L$8)</f>
        <v>0.005197104984749</v>
      </c>
      <c r="N20" s="441">
        <v>1436.0609999999958</v>
      </c>
      <c r="O20" s="442">
        <v>7.1579999999999995</v>
      </c>
      <c r="P20" s="442">
        <f>O20+N20</f>
        <v>1443.2189999999957</v>
      </c>
      <c r="Q20" s="445">
        <f>(L20/P20-1)*100</f>
        <v>-45.364771389511795</v>
      </c>
    </row>
    <row r="21" spans="1:17" s="91" customFormat="1" ht="17.25" customHeight="1">
      <c r="A21" s="440" t="s">
        <v>160</v>
      </c>
      <c r="B21" s="441">
        <v>80.54699999999998</v>
      </c>
      <c r="C21" s="442">
        <v>0.055999999999999994</v>
      </c>
      <c r="D21" s="442">
        <f>C21+B21</f>
        <v>80.60299999999998</v>
      </c>
      <c r="E21" s="443">
        <f>(D21/$D$8)</f>
        <v>0.005200432432767232</v>
      </c>
      <c r="F21" s="441">
        <v>82.228</v>
      </c>
      <c r="G21" s="442"/>
      <c r="H21" s="442">
        <f>G21+F21</f>
        <v>82.228</v>
      </c>
      <c r="I21" s="444"/>
      <c r="J21" s="441">
        <v>673.2800000000001</v>
      </c>
      <c r="K21" s="442">
        <v>0.283</v>
      </c>
      <c r="L21" s="442">
        <f>K21+J21</f>
        <v>673.5630000000001</v>
      </c>
      <c r="M21" s="443">
        <f>(L21/$L$8)</f>
        <v>0.004439506642742724</v>
      </c>
      <c r="N21" s="441">
        <v>471.60399999999987</v>
      </c>
      <c r="O21" s="442"/>
      <c r="P21" s="442">
        <f>O21+N21</f>
        <v>471.60399999999987</v>
      </c>
      <c r="Q21" s="445"/>
    </row>
    <row r="22" spans="1:17" s="91" customFormat="1" ht="17.25" customHeight="1" thickBot="1">
      <c r="A22" s="446" t="s">
        <v>166</v>
      </c>
      <c r="B22" s="447">
        <v>0</v>
      </c>
      <c r="C22" s="448">
        <v>385.6399999999999</v>
      </c>
      <c r="D22" s="448">
        <f>C22+B22</f>
        <v>385.6399999999999</v>
      </c>
      <c r="E22" s="449">
        <f>(D22/$D$8)</f>
        <v>0.024881142927339617</v>
      </c>
      <c r="F22" s="447">
        <v>660.778</v>
      </c>
      <c r="G22" s="448">
        <v>605.0880000000001</v>
      </c>
      <c r="H22" s="448">
        <f>G22+F22</f>
        <v>1265.866</v>
      </c>
      <c r="I22" s="450">
        <f>(D22/H22-1)*100</f>
        <v>-69.5354800587108</v>
      </c>
      <c r="J22" s="447">
        <v>1257.9930000000002</v>
      </c>
      <c r="K22" s="448">
        <v>4290.762</v>
      </c>
      <c r="L22" s="448">
        <f>K22+J22</f>
        <v>5548.755</v>
      </c>
      <c r="M22" s="449">
        <f>(L22/$L$8)</f>
        <v>0.03657228007098356</v>
      </c>
      <c r="N22" s="447">
        <v>8890.287999999999</v>
      </c>
      <c r="O22" s="448">
        <v>5635.079599999999</v>
      </c>
      <c r="P22" s="448">
        <f>O22+N22</f>
        <v>14525.367599999998</v>
      </c>
      <c r="Q22" s="451">
        <f>(L22/P22-1)*100</f>
        <v>-61.79955542054577</v>
      </c>
    </row>
    <row r="23" s="90" customFormat="1" ht="6.75" customHeight="1" thickTop="1">
      <c r="A23" s="105"/>
    </row>
    <row r="24" ht="14.25">
      <c r="A24" s="105" t="s">
        <v>38</v>
      </c>
    </row>
    <row r="25" ht="14.25">
      <c r="A25" s="88" t="s">
        <v>27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">
    <cfRule type="cellIs" priority="8" dxfId="93" operator="lessThan" stopIfTrue="1">
      <formula>0</formula>
    </cfRule>
  </conditionalFormatting>
  <conditionalFormatting sqref="Q8:Q22 I8:I22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J14" sqref="J14"/>
    </sheetView>
  </sheetViews>
  <sheetFormatPr defaultColWidth="8.00390625" defaultRowHeight="15"/>
  <cols>
    <col min="1" max="1" width="31.00390625" style="112" customWidth="1"/>
    <col min="2" max="2" width="10.57421875" style="112" bestFit="1" customWidth="1"/>
    <col min="3" max="3" width="12.421875" style="112" bestFit="1" customWidth="1"/>
    <col min="4" max="4" width="9.574218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421875" style="112" bestFit="1" customWidth="1"/>
    <col min="9" max="9" width="11.7109375" style="112" bestFit="1" customWidth="1"/>
    <col min="10" max="10" width="9.57421875" style="112" bestFit="1" customWidth="1"/>
    <col min="11" max="11" width="11.7109375" style="112" bestFit="1" customWidth="1"/>
    <col min="12" max="12" width="10.8515625" style="112" customWidth="1"/>
    <col min="13" max="13" width="9.421875" style="112" customWidth="1"/>
    <col min="14" max="14" width="11.14062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09" t="s">
        <v>43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1"/>
    </row>
    <row r="4" spans="1:25" ht="21" customHeight="1" thickBot="1">
      <c r="A4" s="623" t="s">
        <v>42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1:25" s="131" customFormat="1" ht="19.5" customHeight="1" thickBot="1" thickTop="1">
      <c r="A5" s="612" t="s">
        <v>41</v>
      </c>
      <c r="B5" s="627" t="s">
        <v>34</v>
      </c>
      <c r="C5" s="628"/>
      <c r="D5" s="628"/>
      <c r="E5" s="628"/>
      <c r="F5" s="628"/>
      <c r="G5" s="628"/>
      <c r="H5" s="628"/>
      <c r="I5" s="628"/>
      <c r="J5" s="629"/>
      <c r="K5" s="629"/>
      <c r="L5" s="629"/>
      <c r="M5" s="630"/>
      <c r="N5" s="631" t="s">
        <v>33</v>
      </c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30"/>
    </row>
    <row r="6" spans="1:25" s="130" customFormat="1" ht="26.25" customHeight="1" thickBot="1">
      <c r="A6" s="613"/>
      <c r="B6" s="619" t="s">
        <v>151</v>
      </c>
      <c r="C6" s="620"/>
      <c r="D6" s="620"/>
      <c r="E6" s="620"/>
      <c r="F6" s="621"/>
      <c r="G6" s="616" t="s">
        <v>32</v>
      </c>
      <c r="H6" s="619" t="s">
        <v>152</v>
      </c>
      <c r="I6" s="620"/>
      <c r="J6" s="620"/>
      <c r="K6" s="620"/>
      <c r="L6" s="621"/>
      <c r="M6" s="616" t="s">
        <v>31</v>
      </c>
      <c r="N6" s="626" t="s">
        <v>153</v>
      </c>
      <c r="O6" s="620"/>
      <c r="P6" s="620"/>
      <c r="Q6" s="620"/>
      <c r="R6" s="620"/>
      <c r="S6" s="616" t="s">
        <v>32</v>
      </c>
      <c r="T6" s="626" t="s">
        <v>154</v>
      </c>
      <c r="U6" s="620"/>
      <c r="V6" s="620"/>
      <c r="W6" s="620"/>
      <c r="X6" s="620"/>
      <c r="Y6" s="616" t="s">
        <v>31</v>
      </c>
    </row>
    <row r="7" spans="1:25" s="125" customFormat="1" ht="26.25" customHeight="1">
      <c r="A7" s="614"/>
      <c r="B7" s="599" t="s">
        <v>20</v>
      </c>
      <c r="C7" s="600"/>
      <c r="D7" s="601" t="s">
        <v>19</v>
      </c>
      <c r="E7" s="602"/>
      <c r="F7" s="603" t="s">
        <v>15</v>
      </c>
      <c r="G7" s="617"/>
      <c r="H7" s="599" t="s">
        <v>20</v>
      </c>
      <c r="I7" s="600"/>
      <c r="J7" s="601" t="s">
        <v>19</v>
      </c>
      <c r="K7" s="602"/>
      <c r="L7" s="603" t="s">
        <v>15</v>
      </c>
      <c r="M7" s="617"/>
      <c r="N7" s="600" t="s">
        <v>20</v>
      </c>
      <c r="O7" s="600"/>
      <c r="P7" s="605" t="s">
        <v>19</v>
      </c>
      <c r="Q7" s="600"/>
      <c r="R7" s="603" t="s">
        <v>15</v>
      </c>
      <c r="S7" s="617"/>
      <c r="T7" s="606" t="s">
        <v>20</v>
      </c>
      <c r="U7" s="602"/>
      <c r="V7" s="601" t="s">
        <v>19</v>
      </c>
      <c r="W7" s="622"/>
      <c r="X7" s="603" t="s">
        <v>15</v>
      </c>
      <c r="Y7" s="617"/>
    </row>
    <row r="8" spans="1:25" s="125" customFormat="1" ht="31.5" thickBot="1">
      <c r="A8" s="615"/>
      <c r="B8" s="128" t="s">
        <v>17</v>
      </c>
      <c r="C8" s="126" t="s">
        <v>16</v>
      </c>
      <c r="D8" s="127" t="s">
        <v>17</v>
      </c>
      <c r="E8" s="126" t="s">
        <v>16</v>
      </c>
      <c r="F8" s="604"/>
      <c r="G8" s="618"/>
      <c r="H8" s="128" t="s">
        <v>17</v>
      </c>
      <c r="I8" s="126" t="s">
        <v>16</v>
      </c>
      <c r="J8" s="127" t="s">
        <v>17</v>
      </c>
      <c r="K8" s="126" t="s">
        <v>16</v>
      </c>
      <c r="L8" s="604"/>
      <c r="M8" s="618"/>
      <c r="N8" s="129" t="s">
        <v>17</v>
      </c>
      <c r="O8" s="126" t="s">
        <v>16</v>
      </c>
      <c r="P8" s="127" t="s">
        <v>17</v>
      </c>
      <c r="Q8" s="126" t="s">
        <v>16</v>
      </c>
      <c r="R8" s="604"/>
      <c r="S8" s="618"/>
      <c r="T8" s="128" t="s">
        <v>17</v>
      </c>
      <c r="U8" s="126" t="s">
        <v>16</v>
      </c>
      <c r="V8" s="127" t="s">
        <v>17</v>
      </c>
      <c r="W8" s="126" t="s">
        <v>16</v>
      </c>
      <c r="X8" s="604"/>
      <c r="Y8" s="618"/>
    </row>
    <row r="9" spans="1:25" s="114" customFormat="1" ht="18" customHeight="1" thickBot="1" thickTop="1">
      <c r="A9" s="124" t="s">
        <v>22</v>
      </c>
      <c r="B9" s="123">
        <f>SUM(B10:B47)</f>
        <v>495497</v>
      </c>
      <c r="C9" s="117">
        <f>SUM(C10:C47)</f>
        <v>503349</v>
      </c>
      <c r="D9" s="118">
        <f>SUM(D10:D47)</f>
        <v>1690</v>
      </c>
      <c r="E9" s="117">
        <f>SUM(E10:E47)</f>
        <v>1889</v>
      </c>
      <c r="F9" s="116">
        <f aca="true" t="shared" si="0" ref="F9:F19">SUM(B9:E9)</f>
        <v>1002425</v>
      </c>
      <c r="G9" s="120">
        <f aca="true" t="shared" si="1" ref="G9:G47">F9/$F$9</f>
        <v>1</v>
      </c>
      <c r="H9" s="119">
        <f>SUM(H10:H47)</f>
        <v>446293</v>
      </c>
      <c r="I9" s="117">
        <f>SUM(I10:I47)</f>
        <v>461697</v>
      </c>
      <c r="J9" s="118">
        <f>SUM(J10:J47)</f>
        <v>5238</v>
      </c>
      <c r="K9" s="117">
        <f>SUM(K10:K47)</f>
        <v>5793</v>
      </c>
      <c r="L9" s="116">
        <f aca="true" t="shared" si="2" ref="L9:L19">SUM(H9:K9)</f>
        <v>919021</v>
      </c>
      <c r="M9" s="122">
        <f aca="true" t="shared" si="3" ref="M9:M19">IF(ISERROR(F9/L9-1),"         /0",(F9/L9-1))</f>
        <v>0.09075309486943173</v>
      </c>
      <c r="N9" s="121">
        <f>SUM(N10:N47)</f>
        <v>4937567</v>
      </c>
      <c r="O9" s="117">
        <f>SUM(O10:O47)</f>
        <v>4751451</v>
      </c>
      <c r="P9" s="118">
        <f>SUM(P10:P47)</f>
        <v>19254</v>
      </c>
      <c r="Q9" s="117">
        <f>SUM(Q10:Q47)</f>
        <v>14490</v>
      </c>
      <c r="R9" s="116">
        <f aca="true" t="shared" si="4" ref="R9:R19">SUM(N9:Q9)</f>
        <v>9722762</v>
      </c>
      <c r="S9" s="120">
        <f aca="true" t="shared" si="5" ref="S9:S47">R9/$R$9</f>
        <v>1</v>
      </c>
      <c r="T9" s="119">
        <f>SUM(T10:T47)</f>
        <v>4522936</v>
      </c>
      <c r="U9" s="117">
        <f>SUM(U10:U47)</f>
        <v>4416686</v>
      </c>
      <c r="V9" s="118">
        <f>SUM(V10:V47)</f>
        <v>43590</v>
      </c>
      <c r="W9" s="117">
        <f>SUM(W10:W47)</f>
        <v>47778</v>
      </c>
      <c r="X9" s="116">
        <f aca="true" t="shared" si="6" ref="X9:X19">SUM(T9:W9)</f>
        <v>9030990</v>
      </c>
      <c r="Y9" s="115">
        <f>IF(ISERROR(R9/X9-1),"         /0",(R9/X9-1))</f>
        <v>0.07659979692148933</v>
      </c>
    </row>
    <row r="10" spans="1:25" ht="19.5" customHeight="1" thickTop="1">
      <c r="A10" s="412" t="s">
        <v>155</v>
      </c>
      <c r="B10" s="414">
        <v>159531</v>
      </c>
      <c r="C10" s="415">
        <v>162107</v>
      </c>
      <c r="D10" s="416">
        <v>1077</v>
      </c>
      <c r="E10" s="415">
        <v>1186</v>
      </c>
      <c r="F10" s="417">
        <f t="shared" si="0"/>
        <v>323901</v>
      </c>
      <c r="G10" s="418">
        <f t="shared" si="1"/>
        <v>0.32311744020749683</v>
      </c>
      <c r="H10" s="419">
        <v>136269</v>
      </c>
      <c r="I10" s="415">
        <v>141006</v>
      </c>
      <c r="J10" s="416">
        <v>1288</v>
      </c>
      <c r="K10" s="415">
        <v>1414</v>
      </c>
      <c r="L10" s="417">
        <f t="shared" si="2"/>
        <v>279977</v>
      </c>
      <c r="M10" s="420">
        <f t="shared" si="3"/>
        <v>0.1568843154973445</v>
      </c>
      <c r="N10" s="414">
        <v>1486416</v>
      </c>
      <c r="O10" s="415">
        <v>1426971</v>
      </c>
      <c r="P10" s="416">
        <v>8015</v>
      </c>
      <c r="Q10" s="415">
        <v>8269</v>
      </c>
      <c r="R10" s="417">
        <f t="shared" si="4"/>
        <v>2929671</v>
      </c>
      <c r="S10" s="418">
        <f t="shared" si="5"/>
        <v>0.3013208592373237</v>
      </c>
      <c r="T10" s="419">
        <v>1336704</v>
      </c>
      <c r="U10" s="415">
        <v>1312993</v>
      </c>
      <c r="V10" s="416">
        <v>28663</v>
      </c>
      <c r="W10" s="415">
        <v>29809</v>
      </c>
      <c r="X10" s="417">
        <f t="shared" si="6"/>
        <v>2708169</v>
      </c>
      <c r="Y10" s="421">
        <f aca="true" t="shared" si="7" ref="Y10:Y19">IF(ISERROR(R10/X10-1),"         /0",IF(R10/X10&gt;5,"  *  ",(R10/X10-1)))</f>
        <v>0.08179031663090441</v>
      </c>
    </row>
    <row r="11" spans="1:25" ht="19.5" customHeight="1">
      <c r="A11" s="422" t="s">
        <v>162</v>
      </c>
      <c r="B11" s="384">
        <v>70163</v>
      </c>
      <c r="C11" s="385">
        <v>70770</v>
      </c>
      <c r="D11" s="386">
        <v>0</v>
      </c>
      <c r="E11" s="385">
        <v>0</v>
      </c>
      <c r="F11" s="387">
        <f t="shared" si="0"/>
        <v>140933</v>
      </c>
      <c r="G11" s="388">
        <f t="shared" si="1"/>
        <v>0.1405920642442078</v>
      </c>
      <c r="H11" s="389">
        <v>63560</v>
      </c>
      <c r="I11" s="385">
        <v>63912</v>
      </c>
      <c r="J11" s="386"/>
      <c r="K11" s="385"/>
      <c r="L11" s="387">
        <f t="shared" si="2"/>
        <v>127472</v>
      </c>
      <c r="M11" s="390">
        <f t="shared" si="3"/>
        <v>0.105599661102046</v>
      </c>
      <c r="N11" s="384">
        <v>698910</v>
      </c>
      <c r="O11" s="385">
        <v>663131</v>
      </c>
      <c r="P11" s="386"/>
      <c r="Q11" s="385"/>
      <c r="R11" s="387">
        <f t="shared" si="4"/>
        <v>1362041</v>
      </c>
      <c r="S11" s="388">
        <f t="shared" si="5"/>
        <v>0.14008786803585235</v>
      </c>
      <c r="T11" s="389">
        <v>623566</v>
      </c>
      <c r="U11" s="385">
        <v>589606</v>
      </c>
      <c r="V11" s="386"/>
      <c r="W11" s="385"/>
      <c r="X11" s="387">
        <f t="shared" si="6"/>
        <v>1213172</v>
      </c>
      <c r="Y11" s="391">
        <f t="shared" si="7"/>
        <v>0.12271054722660923</v>
      </c>
    </row>
    <row r="12" spans="1:25" ht="19.5" customHeight="1">
      <c r="A12" s="422" t="s">
        <v>174</v>
      </c>
      <c r="B12" s="384">
        <v>25861</v>
      </c>
      <c r="C12" s="385">
        <v>24979</v>
      </c>
      <c r="D12" s="386">
        <v>0</v>
      </c>
      <c r="E12" s="385">
        <v>0</v>
      </c>
      <c r="F12" s="387">
        <f t="shared" si="0"/>
        <v>50840</v>
      </c>
      <c r="G12" s="388">
        <f>F12/$F$9</f>
        <v>0.05071701124772427</v>
      </c>
      <c r="H12" s="389">
        <v>34113</v>
      </c>
      <c r="I12" s="385">
        <v>33574</v>
      </c>
      <c r="J12" s="386"/>
      <c r="K12" s="385"/>
      <c r="L12" s="387">
        <f t="shared" si="2"/>
        <v>67687</v>
      </c>
      <c r="M12" s="390">
        <f t="shared" si="3"/>
        <v>-0.2488956520454445</v>
      </c>
      <c r="N12" s="384">
        <v>297144</v>
      </c>
      <c r="O12" s="385">
        <v>295547</v>
      </c>
      <c r="P12" s="386">
        <v>173</v>
      </c>
      <c r="Q12" s="385">
        <v>85</v>
      </c>
      <c r="R12" s="387">
        <f t="shared" si="4"/>
        <v>592949</v>
      </c>
      <c r="S12" s="388">
        <f>R12/$R$9</f>
        <v>0.06098565407648567</v>
      </c>
      <c r="T12" s="389">
        <v>342333</v>
      </c>
      <c r="U12" s="385">
        <v>337163</v>
      </c>
      <c r="V12" s="386"/>
      <c r="W12" s="385"/>
      <c r="X12" s="387">
        <f t="shared" si="6"/>
        <v>679496</v>
      </c>
      <c r="Y12" s="391">
        <f t="shared" si="7"/>
        <v>-0.12736940320472823</v>
      </c>
    </row>
    <row r="13" spans="1:25" ht="19.5" customHeight="1">
      <c r="A13" s="422" t="s">
        <v>175</v>
      </c>
      <c r="B13" s="384">
        <v>19229</v>
      </c>
      <c r="C13" s="385">
        <v>19389</v>
      </c>
      <c r="D13" s="386">
        <v>0</v>
      </c>
      <c r="E13" s="385">
        <v>0</v>
      </c>
      <c r="F13" s="387">
        <f t="shared" si="0"/>
        <v>38618</v>
      </c>
      <c r="G13" s="388">
        <f aca="true" t="shared" si="8" ref="G13:G19">F13/$F$9</f>
        <v>0.0385245778985959</v>
      </c>
      <c r="H13" s="389">
        <v>23557</v>
      </c>
      <c r="I13" s="385">
        <v>23886</v>
      </c>
      <c r="J13" s="386"/>
      <c r="K13" s="385"/>
      <c r="L13" s="387">
        <f t="shared" si="2"/>
        <v>47443</v>
      </c>
      <c r="M13" s="390">
        <f t="shared" si="3"/>
        <v>-0.1860126889109036</v>
      </c>
      <c r="N13" s="384">
        <v>225672</v>
      </c>
      <c r="O13" s="385">
        <v>214106</v>
      </c>
      <c r="P13" s="386"/>
      <c r="Q13" s="385"/>
      <c r="R13" s="387">
        <f t="shared" si="4"/>
        <v>439778</v>
      </c>
      <c r="S13" s="388">
        <f aca="true" t="shared" si="9" ref="S13:S19">R13/$R$9</f>
        <v>0.04523179730204236</v>
      </c>
      <c r="T13" s="389">
        <v>231602</v>
      </c>
      <c r="U13" s="385">
        <v>223297</v>
      </c>
      <c r="V13" s="386"/>
      <c r="W13" s="385"/>
      <c r="X13" s="387">
        <f t="shared" si="6"/>
        <v>454899</v>
      </c>
      <c r="Y13" s="391">
        <f t="shared" si="7"/>
        <v>-0.03324034565914635</v>
      </c>
    </row>
    <row r="14" spans="1:25" ht="19.5" customHeight="1">
      <c r="A14" s="422" t="s">
        <v>176</v>
      </c>
      <c r="B14" s="384">
        <v>18987</v>
      </c>
      <c r="C14" s="385">
        <v>18422</v>
      </c>
      <c r="D14" s="386">
        <v>0</v>
      </c>
      <c r="E14" s="385">
        <v>0</v>
      </c>
      <c r="F14" s="387">
        <f t="shared" si="0"/>
        <v>37409</v>
      </c>
      <c r="G14" s="388">
        <f t="shared" si="8"/>
        <v>0.037318502631119535</v>
      </c>
      <c r="H14" s="389">
        <v>21228</v>
      </c>
      <c r="I14" s="385">
        <v>20658</v>
      </c>
      <c r="J14" s="386">
        <v>70</v>
      </c>
      <c r="K14" s="385"/>
      <c r="L14" s="387">
        <f t="shared" si="2"/>
        <v>41956</v>
      </c>
      <c r="M14" s="390">
        <f t="shared" si="3"/>
        <v>-0.10837544093812568</v>
      </c>
      <c r="N14" s="384">
        <v>193564</v>
      </c>
      <c r="O14" s="385">
        <v>186191</v>
      </c>
      <c r="P14" s="386">
        <v>0</v>
      </c>
      <c r="Q14" s="385"/>
      <c r="R14" s="387">
        <f t="shared" si="4"/>
        <v>379755</v>
      </c>
      <c r="S14" s="388">
        <f t="shared" si="9"/>
        <v>0.03905834576635734</v>
      </c>
      <c r="T14" s="389">
        <v>192507</v>
      </c>
      <c r="U14" s="385">
        <v>191371</v>
      </c>
      <c r="V14" s="386">
        <v>73</v>
      </c>
      <c r="W14" s="385">
        <v>1</v>
      </c>
      <c r="X14" s="387">
        <f t="shared" si="6"/>
        <v>383952</v>
      </c>
      <c r="Y14" s="391">
        <f t="shared" si="7"/>
        <v>-0.010931053881735209</v>
      </c>
    </row>
    <row r="15" spans="1:25" ht="19.5" customHeight="1">
      <c r="A15" s="422" t="s">
        <v>156</v>
      </c>
      <c r="B15" s="384">
        <v>18754</v>
      </c>
      <c r="C15" s="385">
        <v>18365</v>
      </c>
      <c r="D15" s="386">
        <v>0</v>
      </c>
      <c r="E15" s="385">
        <v>0</v>
      </c>
      <c r="F15" s="387">
        <f t="shared" si="0"/>
        <v>37119</v>
      </c>
      <c r="G15" s="388">
        <f t="shared" si="8"/>
        <v>0.03702920417986383</v>
      </c>
      <c r="H15" s="389">
        <v>16864</v>
      </c>
      <c r="I15" s="385">
        <v>17230</v>
      </c>
      <c r="J15" s="386">
        <v>173</v>
      </c>
      <c r="K15" s="385">
        <v>173</v>
      </c>
      <c r="L15" s="387">
        <f t="shared" si="2"/>
        <v>34440</v>
      </c>
      <c r="M15" s="390">
        <f t="shared" si="3"/>
        <v>0.07778745644599305</v>
      </c>
      <c r="N15" s="384">
        <v>196484</v>
      </c>
      <c r="O15" s="385">
        <v>190480</v>
      </c>
      <c r="P15" s="386">
        <v>644</v>
      </c>
      <c r="Q15" s="385">
        <v>656</v>
      </c>
      <c r="R15" s="387">
        <f t="shared" si="4"/>
        <v>388264</v>
      </c>
      <c r="S15" s="388">
        <f t="shared" si="9"/>
        <v>0.039933508605887916</v>
      </c>
      <c r="T15" s="389">
        <v>159572</v>
      </c>
      <c r="U15" s="385">
        <v>161069</v>
      </c>
      <c r="V15" s="386">
        <v>690</v>
      </c>
      <c r="W15" s="385">
        <v>688</v>
      </c>
      <c r="X15" s="387">
        <f t="shared" si="6"/>
        <v>322019</v>
      </c>
      <c r="Y15" s="391">
        <f t="shared" si="7"/>
        <v>0.20571767504401905</v>
      </c>
    </row>
    <row r="16" spans="1:25" ht="19.5" customHeight="1">
      <c r="A16" s="422" t="s">
        <v>177</v>
      </c>
      <c r="B16" s="384">
        <v>14328</v>
      </c>
      <c r="C16" s="385">
        <v>14047</v>
      </c>
      <c r="D16" s="386">
        <v>0</v>
      </c>
      <c r="E16" s="385">
        <v>0</v>
      </c>
      <c r="F16" s="387">
        <f>SUM(B16:E16)</f>
        <v>28375</v>
      </c>
      <c r="G16" s="388">
        <f>F16/$F$9</f>
        <v>0.028306357084071126</v>
      </c>
      <c r="H16" s="389">
        <v>15918</v>
      </c>
      <c r="I16" s="385">
        <v>16778</v>
      </c>
      <c r="J16" s="386"/>
      <c r="K16" s="385"/>
      <c r="L16" s="387">
        <f>SUM(H16:K16)</f>
        <v>32696</v>
      </c>
      <c r="M16" s="390">
        <f>IF(ISERROR(F16/L16-1),"         /0",(F16/L16-1))</f>
        <v>-0.13215683875703454</v>
      </c>
      <c r="N16" s="384">
        <v>185887</v>
      </c>
      <c r="O16" s="385">
        <v>178008</v>
      </c>
      <c r="P16" s="386"/>
      <c r="Q16" s="385"/>
      <c r="R16" s="387">
        <f>SUM(N16:Q16)</f>
        <v>363895</v>
      </c>
      <c r="S16" s="388">
        <f>R16/$R$9</f>
        <v>0.037427122046183994</v>
      </c>
      <c r="T16" s="389">
        <v>193589</v>
      </c>
      <c r="U16" s="385">
        <v>190590</v>
      </c>
      <c r="V16" s="386"/>
      <c r="W16" s="385"/>
      <c r="X16" s="387">
        <f>SUM(T16:W16)</f>
        <v>384179</v>
      </c>
      <c r="Y16" s="391">
        <f>IF(ISERROR(R16/X16-1),"         /0",IF(R16/X16&gt;5,"  *  ",(R16/X16-1)))</f>
        <v>-0.05279830495680404</v>
      </c>
    </row>
    <row r="17" spans="1:25" ht="19.5" customHeight="1">
      <c r="A17" s="422" t="s">
        <v>178</v>
      </c>
      <c r="B17" s="384">
        <v>12731</v>
      </c>
      <c r="C17" s="385">
        <v>12923</v>
      </c>
      <c r="D17" s="386">
        <v>0</v>
      </c>
      <c r="E17" s="385">
        <v>0</v>
      </c>
      <c r="F17" s="387">
        <f t="shared" si="0"/>
        <v>25654</v>
      </c>
      <c r="G17" s="388">
        <f t="shared" si="8"/>
        <v>0.025591939546599496</v>
      </c>
      <c r="H17" s="389">
        <v>11276</v>
      </c>
      <c r="I17" s="385">
        <v>11738</v>
      </c>
      <c r="J17" s="386"/>
      <c r="K17" s="385"/>
      <c r="L17" s="387">
        <f t="shared" si="2"/>
        <v>23014</v>
      </c>
      <c r="M17" s="390">
        <f t="shared" si="3"/>
        <v>0.11471278352307301</v>
      </c>
      <c r="N17" s="384">
        <v>116522</v>
      </c>
      <c r="O17" s="385">
        <v>114022</v>
      </c>
      <c r="P17" s="386"/>
      <c r="Q17" s="385"/>
      <c r="R17" s="387">
        <f t="shared" si="4"/>
        <v>230544</v>
      </c>
      <c r="S17" s="388">
        <f t="shared" si="9"/>
        <v>0.023711780664794634</v>
      </c>
      <c r="T17" s="389">
        <v>112725</v>
      </c>
      <c r="U17" s="385">
        <v>104981</v>
      </c>
      <c r="V17" s="386">
        <v>94</v>
      </c>
      <c r="W17" s="385">
        <v>221</v>
      </c>
      <c r="X17" s="387">
        <f t="shared" si="6"/>
        <v>218021</v>
      </c>
      <c r="Y17" s="391">
        <f t="shared" si="7"/>
        <v>0.05743942097320898</v>
      </c>
    </row>
    <row r="18" spans="1:25" ht="19.5" customHeight="1">
      <c r="A18" s="422" t="s">
        <v>179</v>
      </c>
      <c r="B18" s="384">
        <v>13257</v>
      </c>
      <c r="C18" s="385">
        <v>12199</v>
      </c>
      <c r="D18" s="386">
        <v>0</v>
      </c>
      <c r="E18" s="385">
        <v>0</v>
      </c>
      <c r="F18" s="387">
        <f t="shared" si="0"/>
        <v>25456</v>
      </c>
      <c r="G18" s="388">
        <f t="shared" si="8"/>
        <v>0.025394418535052497</v>
      </c>
      <c r="H18" s="389">
        <v>11129</v>
      </c>
      <c r="I18" s="385">
        <v>10758</v>
      </c>
      <c r="J18" s="386"/>
      <c r="K18" s="385"/>
      <c r="L18" s="387">
        <f t="shared" si="2"/>
        <v>21887</v>
      </c>
      <c r="M18" s="390">
        <f t="shared" si="3"/>
        <v>0.16306483300589392</v>
      </c>
      <c r="N18" s="384">
        <v>126772</v>
      </c>
      <c r="O18" s="385">
        <v>119848</v>
      </c>
      <c r="P18" s="386"/>
      <c r="Q18" s="385"/>
      <c r="R18" s="387">
        <f t="shared" si="4"/>
        <v>246620</v>
      </c>
      <c r="S18" s="388">
        <f t="shared" si="9"/>
        <v>0.025365220294397826</v>
      </c>
      <c r="T18" s="389">
        <v>108293</v>
      </c>
      <c r="U18" s="385">
        <v>104028</v>
      </c>
      <c r="V18" s="386"/>
      <c r="W18" s="385"/>
      <c r="X18" s="387">
        <f t="shared" si="6"/>
        <v>212321</v>
      </c>
      <c r="Y18" s="391">
        <f t="shared" si="7"/>
        <v>0.161543135158557</v>
      </c>
    </row>
    <row r="19" spans="1:25" ht="19.5" customHeight="1">
      <c r="A19" s="422" t="s">
        <v>180</v>
      </c>
      <c r="B19" s="384">
        <v>12141</v>
      </c>
      <c r="C19" s="385">
        <v>12967</v>
      </c>
      <c r="D19" s="386">
        <v>0</v>
      </c>
      <c r="E19" s="385">
        <v>0</v>
      </c>
      <c r="F19" s="387">
        <f t="shared" si="0"/>
        <v>25108</v>
      </c>
      <c r="G19" s="388">
        <f t="shared" si="8"/>
        <v>0.025047260393545653</v>
      </c>
      <c r="H19" s="389">
        <v>10724</v>
      </c>
      <c r="I19" s="385">
        <v>9903</v>
      </c>
      <c r="J19" s="386"/>
      <c r="K19" s="385"/>
      <c r="L19" s="387">
        <f t="shared" si="2"/>
        <v>20627</v>
      </c>
      <c r="M19" s="390">
        <f t="shared" si="3"/>
        <v>0.2172395404082028</v>
      </c>
      <c r="N19" s="384">
        <v>115485</v>
      </c>
      <c r="O19" s="385">
        <v>100516</v>
      </c>
      <c r="P19" s="386"/>
      <c r="Q19" s="385"/>
      <c r="R19" s="387">
        <f t="shared" si="4"/>
        <v>216001</v>
      </c>
      <c r="S19" s="388">
        <f t="shared" si="9"/>
        <v>0.022216012281283858</v>
      </c>
      <c r="T19" s="389">
        <v>105286</v>
      </c>
      <c r="U19" s="385">
        <v>91599</v>
      </c>
      <c r="V19" s="386"/>
      <c r="W19" s="385"/>
      <c r="X19" s="387">
        <f t="shared" si="6"/>
        <v>196885</v>
      </c>
      <c r="Y19" s="391">
        <f t="shared" si="7"/>
        <v>0.09709221118927291</v>
      </c>
    </row>
    <row r="20" spans="1:25" ht="19.5" customHeight="1">
      <c r="A20" s="422" t="s">
        <v>157</v>
      </c>
      <c r="B20" s="384">
        <v>11967</v>
      </c>
      <c r="C20" s="385">
        <v>11990</v>
      </c>
      <c r="D20" s="386">
        <v>0</v>
      </c>
      <c r="E20" s="385">
        <v>0</v>
      </c>
      <c r="F20" s="387">
        <f aca="true" t="shared" si="10" ref="F20:F26">SUM(B20:E20)</f>
        <v>23957</v>
      </c>
      <c r="G20" s="388">
        <f aca="true" t="shared" si="11" ref="G20:G26">F20/$F$9</f>
        <v>0.023899044816320422</v>
      </c>
      <c r="H20" s="389">
        <v>9752</v>
      </c>
      <c r="I20" s="385">
        <v>10387</v>
      </c>
      <c r="J20" s="386"/>
      <c r="K20" s="385"/>
      <c r="L20" s="387">
        <f aca="true" t="shared" si="12" ref="L20:L26">SUM(H20:K20)</f>
        <v>20139</v>
      </c>
      <c r="M20" s="390">
        <f aca="true" t="shared" si="13" ref="M20:M26">IF(ISERROR(F20/L20-1),"         /0",(F20/L20-1))</f>
        <v>0.18958240230398737</v>
      </c>
      <c r="N20" s="384">
        <v>142587</v>
      </c>
      <c r="O20" s="385">
        <v>136610</v>
      </c>
      <c r="P20" s="386">
        <v>180</v>
      </c>
      <c r="Q20" s="385">
        <v>180</v>
      </c>
      <c r="R20" s="387">
        <f aca="true" t="shared" si="14" ref="R20:R26">SUM(N20:Q20)</f>
        <v>279557</v>
      </c>
      <c r="S20" s="388">
        <f aca="true" t="shared" si="15" ref="S20:S26">R20/$R$9</f>
        <v>0.028752837928152513</v>
      </c>
      <c r="T20" s="389">
        <v>99760</v>
      </c>
      <c r="U20" s="385">
        <v>100227</v>
      </c>
      <c r="V20" s="386"/>
      <c r="W20" s="385"/>
      <c r="X20" s="387">
        <f aca="true" t="shared" si="16" ref="X20:X26">SUM(T20:W20)</f>
        <v>199987</v>
      </c>
      <c r="Y20" s="391">
        <f aca="true" t="shared" si="17" ref="Y20:Y26">IF(ISERROR(R20/X20-1),"         /0",IF(R20/X20&gt;5,"  *  ",(R20/X20-1)))</f>
        <v>0.3978758619310254</v>
      </c>
    </row>
    <row r="21" spans="1:25" ht="19.5" customHeight="1">
      <c r="A21" s="422" t="s">
        <v>181</v>
      </c>
      <c r="B21" s="384">
        <v>11338</v>
      </c>
      <c r="C21" s="385">
        <v>11904</v>
      </c>
      <c r="D21" s="386">
        <v>0</v>
      </c>
      <c r="E21" s="385">
        <v>0</v>
      </c>
      <c r="F21" s="387">
        <f t="shared" si="10"/>
        <v>23242</v>
      </c>
      <c r="G21" s="388">
        <f t="shared" si="11"/>
        <v>0.02318577449684515</v>
      </c>
      <c r="H21" s="389">
        <v>8810</v>
      </c>
      <c r="I21" s="385">
        <v>9843</v>
      </c>
      <c r="J21" s="386"/>
      <c r="K21" s="385"/>
      <c r="L21" s="387">
        <f t="shared" si="12"/>
        <v>18653</v>
      </c>
      <c r="M21" s="390">
        <f t="shared" si="13"/>
        <v>0.24601940706588743</v>
      </c>
      <c r="N21" s="384">
        <v>125028</v>
      </c>
      <c r="O21" s="385">
        <v>123586</v>
      </c>
      <c r="P21" s="386"/>
      <c r="Q21" s="385"/>
      <c r="R21" s="387">
        <f t="shared" si="14"/>
        <v>248614</v>
      </c>
      <c r="S21" s="388">
        <f t="shared" si="15"/>
        <v>0.02557030605089377</v>
      </c>
      <c r="T21" s="389">
        <v>121951</v>
      </c>
      <c r="U21" s="385">
        <v>116228</v>
      </c>
      <c r="V21" s="386"/>
      <c r="W21" s="385"/>
      <c r="X21" s="387">
        <f t="shared" si="16"/>
        <v>238179</v>
      </c>
      <c r="Y21" s="391">
        <f t="shared" si="17"/>
        <v>0.04381158708366395</v>
      </c>
    </row>
    <row r="22" spans="1:25" ht="19.5" customHeight="1">
      <c r="A22" s="422" t="s">
        <v>182</v>
      </c>
      <c r="B22" s="384">
        <v>10361</v>
      </c>
      <c r="C22" s="385">
        <v>11374</v>
      </c>
      <c r="D22" s="386">
        <v>0</v>
      </c>
      <c r="E22" s="385">
        <v>0</v>
      </c>
      <c r="F22" s="387">
        <f t="shared" si="10"/>
        <v>21735</v>
      </c>
      <c r="G22" s="388">
        <f t="shared" si="11"/>
        <v>0.021682420131181886</v>
      </c>
      <c r="H22" s="389">
        <v>10513</v>
      </c>
      <c r="I22" s="385">
        <v>10209</v>
      </c>
      <c r="J22" s="386"/>
      <c r="K22" s="385"/>
      <c r="L22" s="387">
        <f t="shared" si="12"/>
        <v>20722</v>
      </c>
      <c r="M22" s="390">
        <f t="shared" si="13"/>
        <v>0.04888524273718753</v>
      </c>
      <c r="N22" s="384">
        <v>111098</v>
      </c>
      <c r="O22" s="385">
        <v>109393</v>
      </c>
      <c r="P22" s="386"/>
      <c r="Q22" s="385"/>
      <c r="R22" s="387">
        <f t="shared" si="14"/>
        <v>220491</v>
      </c>
      <c r="S22" s="388">
        <f t="shared" si="15"/>
        <v>0.022677815213413638</v>
      </c>
      <c r="T22" s="389">
        <v>111901</v>
      </c>
      <c r="U22" s="385">
        <v>107170</v>
      </c>
      <c r="V22" s="386">
        <v>272</v>
      </c>
      <c r="W22" s="385">
        <v>0</v>
      </c>
      <c r="X22" s="387">
        <f t="shared" si="16"/>
        <v>219343</v>
      </c>
      <c r="Y22" s="391">
        <f t="shared" si="17"/>
        <v>0.00523381188367078</v>
      </c>
    </row>
    <row r="23" spans="1:25" ht="19.5" customHeight="1">
      <c r="A23" s="422" t="s">
        <v>183</v>
      </c>
      <c r="B23" s="384">
        <v>10167</v>
      </c>
      <c r="C23" s="385">
        <v>10488</v>
      </c>
      <c r="D23" s="386">
        <v>0</v>
      </c>
      <c r="E23" s="385">
        <v>0</v>
      </c>
      <c r="F23" s="387">
        <f t="shared" si="10"/>
        <v>20655</v>
      </c>
      <c r="G23" s="388">
        <f t="shared" si="11"/>
        <v>0.020605032795470983</v>
      </c>
      <c r="H23" s="389">
        <v>8748</v>
      </c>
      <c r="I23" s="385">
        <v>8236</v>
      </c>
      <c r="J23" s="386"/>
      <c r="K23" s="385"/>
      <c r="L23" s="387">
        <f t="shared" si="12"/>
        <v>16984</v>
      </c>
      <c r="M23" s="390">
        <f t="shared" si="13"/>
        <v>0.2161446066886481</v>
      </c>
      <c r="N23" s="384">
        <v>95660</v>
      </c>
      <c r="O23" s="385">
        <v>94346</v>
      </c>
      <c r="P23" s="386"/>
      <c r="Q23" s="385"/>
      <c r="R23" s="387">
        <f t="shared" si="14"/>
        <v>190006</v>
      </c>
      <c r="S23" s="388">
        <f t="shared" si="15"/>
        <v>0.01954238929226078</v>
      </c>
      <c r="T23" s="389">
        <v>85760</v>
      </c>
      <c r="U23" s="385">
        <v>80920</v>
      </c>
      <c r="V23" s="386"/>
      <c r="W23" s="385"/>
      <c r="X23" s="387">
        <f t="shared" si="16"/>
        <v>166680</v>
      </c>
      <c r="Y23" s="391">
        <f t="shared" si="17"/>
        <v>0.13994480441564683</v>
      </c>
    </row>
    <row r="24" spans="1:25" ht="19.5" customHeight="1">
      <c r="A24" s="422" t="s">
        <v>184</v>
      </c>
      <c r="B24" s="384">
        <v>8740</v>
      </c>
      <c r="C24" s="385">
        <v>9473</v>
      </c>
      <c r="D24" s="386">
        <v>0</v>
      </c>
      <c r="E24" s="385">
        <v>0</v>
      </c>
      <c r="F24" s="387">
        <f t="shared" si="10"/>
        <v>18213</v>
      </c>
      <c r="G24" s="388">
        <f t="shared" si="11"/>
        <v>0.01816894031972467</v>
      </c>
      <c r="H24" s="389">
        <v>5831</v>
      </c>
      <c r="I24" s="385">
        <v>6557</v>
      </c>
      <c r="J24" s="386"/>
      <c r="K24" s="385"/>
      <c r="L24" s="387">
        <f t="shared" si="12"/>
        <v>12388</v>
      </c>
      <c r="M24" s="390">
        <f t="shared" si="13"/>
        <v>0.47021310946076844</v>
      </c>
      <c r="N24" s="384">
        <v>82271</v>
      </c>
      <c r="O24" s="385">
        <v>81901</v>
      </c>
      <c r="P24" s="386"/>
      <c r="Q24" s="385"/>
      <c r="R24" s="387">
        <f t="shared" si="14"/>
        <v>164172</v>
      </c>
      <c r="S24" s="388">
        <f t="shared" si="15"/>
        <v>0.016885325383877544</v>
      </c>
      <c r="T24" s="389">
        <v>58205</v>
      </c>
      <c r="U24" s="385">
        <v>61327</v>
      </c>
      <c r="V24" s="386"/>
      <c r="W24" s="385"/>
      <c r="X24" s="387">
        <f t="shared" si="16"/>
        <v>119532</v>
      </c>
      <c r="Y24" s="391">
        <f t="shared" si="17"/>
        <v>0.3734564802730649</v>
      </c>
    </row>
    <row r="25" spans="1:25" ht="19.5" customHeight="1">
      <c r="A25" s="422" t="s">
        <v>185</v>
      </c>
      <c r="B25" s="384">
        <v>7585</v>
      </c>
      <c r="C25" s="385">
        <v>8325</v>
      </c>
      <c r="D25" s="386">
        <v>0</v>
      </c>
      <c r="E25" s="385">
        <v>0</v>
      </c>
      <c r="F25" s="387">
        <f t="shared" si="10"/>
        <v>15910</v>
      </c>
      <c r="G25" s="388">
        <f t="shared" si="11"/>
        <v>0.01587151158440781</v>
      </c>
      <c r="H25" s="389"/>
      <c r="I25" s="385"/>
      <c r="J25" s="386"/>
      <c r="K25" s="385"/>
      <c r="L25" s="387">
        <f t="shared" si="12"/>
        <v>0</v>
      </c>
      <c r="M25" s="390" t="str">
        <f t="shared" si="13"/>
        <v>         /0</v>
      </c>
      <c r="N25" s="384">
        <v>32294</v>
      </c>
      <c r="O25" s="385">
        <v>30313</v>
      </c>
      <c r="P25" s="386"/>
      <c r="Q25" s="385"/>
      <c r="R25" s="387">
        <f t="shared" si="14"/>
        <v>62607</v>
      </c>
      <c r="S25" s="388">
        <f t="shared" si="15"/>
        <v>0.006439219637382875</v>
      </c>
      <c r="T25" s="389"/>
      <c r="U25" s="385"/>
      <c r="V25" s="386"/>
      <c r="W25" s="385"/>
      <c r="X25" s="387">
        <f t="shared" si="16"/>
        <v>0</v>
      </c>
      <c r="Y25" s="391" t="str">
        <f t="shared" si="17"/>
        <v>         /0</v>
      </c>
    </row>
    <row r="26" spans="1:25" ht="19.5" customHeight="1">
      <c r="A26" s="422" t="s">
        <v>186</v>
      </c>
      <c r="B26" s="384">
        <v>7414</v>
      </c>
      <c r="C26" s="385">
        <v>7462</v>
      </c>
      <c r="D26" s="386">
        <v>0</v>
      </c>
      <c r="E26" s="385">
        <v>0</v>
      </c>
      <c r="F26" s="387">
        <f t="shared" si="10"/>
        <v>14876</v>
      </c>
      <c r="G26" s="388">
        <f t="shared" si="11"/>
        <v>0.014840012968551263</v>
      </c>
      <c r="H26" s="389">
        <v>6557</v>
      </c>
      <c r="I26" s="385">
        <v>7304</v>
      </c>
      <c r="J26" s="386"/>
      <c r="K26" s="385"/>
      <c r="L26" s="387">
        <f t="shared" si="12"/>
        <v>13861</v>
      </c>
      <c r="M26" s="390">
        <f t="shared" si="13"/>
        <v>0.07322703989611146</v>
      </c>
      <c r="N26" s="384">
        <v>73593</v>
      </c>
      <c r="O26" s="385">
        <v>67776</v>
      </c>
      <c r="P26" s="386"/>
      <c r="Q26" s="385"/>
      <c r="R26" s="387">
        <f t="shared" si="14"/>
        <v>141369</v>
      </c>
      <c r="S26" s="388">
        <f t="shared" si="15"/>
        <v>0.014540004167540047</v>
      </c>
      <c r="T26" s="389">
        <v>69333</v>
      </c>
      <c r="U26" s="385">
        <v>65060</v>
      </c>
      <c r="V26" s="386"/>
      <c r="W26" s="385"/>
      <c r="X26" s="387">
        <f t="shared" si="16"/>
        <v>134393</v>
      </c>
      <c r="Y26" s="391">
        <f t="shared" si="17"/>
        <v>0.05190746541858582</v>
      </c>
    </row>
    <row r="27" spans="1:25" ht="19.5" customHeight="1">
      <c r="A27" s="422" t="s">
        <v>187</v>
      </c>
      <c r="B27" s="384">
        <v>7245</v>
      </c>
      <c r="C27" s="385">
        <v>7264</v>
      </c>
      <c r="D27" s="386">
        <v>0</v>
      </c>
      <c r="E27" s="385">
        <v>0</v>
      </c>
      <c r="F27" s="387">
        <f aca="true" t="shared" si="18" ref="F27:F47">SUM(B27:E27)</f>
        <v>14509</v>
      </c>
      <c r="G27" s="388">
        <f t="shared" si="1"/>
        <v>0.014473900790582837</v>
      </c>
      <c r="H27" s="389">
        <v>5364</v>
      </c>
      <c r="I27" s="385">
        <v>5689</v>
      </c>
      <c r="J27" s="386"/>
      <c r="K27" s="385"/>
      <c r="L27" s="387">
        <f aca="true" t="shared" si="19" ref="L27:L47">SUM(H27:K27)</f>
        <v>11053</v>
      </c>
      <c r="M27" s="390">
        <f aca="true" t="shared" si="20" ref="M27:M37">IF(ISERROR(F27/L27-1),"         /0",(F27/L27-1))</f>
        <v>0.3126752917759885</v>
      </c>
      <c r="N27" s="384">
        <v>107757</v>
      </c>
      <c r="O27" s="385">
        <v>93198</v>
      </c>
      <c r="P27" s="386"/>
      <c r="Q27" s="385"/>
      <c r="R27" s="387">
        <f aca="true" t="shared" si="21" ref="R27:R47">SUM(N27:Q27)</f>
        <v>200955</v>
      </c>
      <c r="S27" s="388">
        <f t="shared" si="5"/>
        <v>0.020668509627202642</v>
      </c>
      <c r="T27" s="389">
        <v>74749</v>
      </c>
      <c r="U27" s="385">
        <v>68400</v>
      </c>
      <c r="V27" s="386"/>
      <c r="W27" s="385"/>
      <c r="X27" s="387">
        <f aca="true" t="shared" si="22" ref="X27:X47">SUM(T27:W27)</f>
        <v>143149</v>
      </c>
      <c r="Y27" s="391">
        <f aca="true" t="shared" si="23" ref="Y27:Y47">IF(ISERROR(R27/X27-1),"         /0",IF(R27/X27&gt;5,"  *  ",(R27/X27-1)))</f>
        <v>0.40381700186518943</v>
      </c>
    </row>
    <row r="28" spans="1:25" ht="19.5" customHeight="1">
      <c r="A28" s="422" t="s">
        <v>188</v>
      </c>
      <c r="B28" s="384">
        <v>7328</v>
      </c>
      <c r="C28" s="385">
        <v>7077</v>
      </c>
      <c r="D28" s="386">
        <v>0</v>
      </c>
      <c r="E28" s="385">
        <v>0</v>
      </c>
      <c r="F28" s="387">
        <f t="shared" si="18"/>
        <v>14405</v>
      </c>
      <c r="G28" s="388">
        <f>F28/$F$9</f>
        <v>0.014370152380477343</v>
      </c>
      <c r="H28" s="389">
        <v>6111</v>
      </c>
      <c r="I28" s="385">
        <v>6106</v>
      </c>
      <c r="J28" s="386"/>
      <c r="K28" s="385"/>
      <c r="L28" s="387">
        <f t="shared" si="19"/>
        <v>12217</v>
      </c>
      <c r="M28" s="390">
        <f t="shared" si="20"/>
        <v>0.17909470410084305</v>
      </c>
      <c r="N28" s="384">
        <v>67716</v>
      </c>
      <c r="O28" s="385">
        <v>67830</v>
      </c>
      <c r="P28" s="386"/>
      <c r="Q28" s="385"/>
      <c r="R28" s="387">
        <f t="shared" si="21"/>
        <v>135546</v>
      </c>
      <c r="S28" s="388">
        <f>R28/$R$9</f>
        <v>0.013941100275826972</v>
      </c>
      <c r="T28" s="389">
        <v>57223</v>
      </c>
      <c r="U28" s="385">
        <v>57998</v>
      </c>
      <c r="V28" s="386"/>
      <c r="W28" s="385"/>
      <c r="X28" s="387">
        <f t="shared" si="22"/>
        <v>115221</v>
      </c>
      <c r="Y28" s="391">
        <f t="shared" si="23"/>
        <v>0.17640013539198574</v>
      </c>
    </row>
    <row r="29" spans="1:25" ht="19.5" customHeight="1">
      <c r="A29" s="422" t="s">
        <v>189</v>
      </c>
      <c r="B29" s="384">
        <v>6465</v>
      </c>
      <c r="C29" s="385">
        <v>7526</v>
      </c>
      <c r="D29" s="386">
        <v>0</v>
      </c>
      <c r="E29" s="385">
        <v>0</v>
      </c>
      <c r="F29" s="387">
        <f t="shared" si="18"/>
        <v>13991</v>
      </c>
      <c r="G29" s="388">
        <f>F29/$F$9</f>
        <v>0.013957153901788163</v>
      </c>
      <c r="H29" s="389">
        <v>6711</v>
      </c>
      <c r="I29" s="385">
        <v>7416</v>
      </c>
      <c r="J29" s="386"/>
      <c r="K29" s="385"/>
      <c r="L29" s="387">
        <f t="shared" si="19"/>
        <v>14127</v>
      </c>
      <c r="M29" s="390">
        <f t="shared" si="20"/>
        <v>-0.009626955475330878</v>
      </c>
      <c r="N29" s="384">
        <v>66428</v>
      </c>
      <c r="O29" s="385">
        <v>64882</v>
      </c>
      <c r="P29" s="386"/>
      <c r="Q29" s="385"/>
      <c r="R29" s="387">
        <f t="shared" si="21"/>
        <v>131310</v>
      </c>
      <c r="S29" s="388">
        <f>R29/$R$9</f>
        <v>0.013505421607563777</v>
      </c>
      <c r="T29" s="389">
        <v>75389</v>
      </c>
      <c r="U29" s="385">
        <v>73629</v>
      </c>
      <c r="V29" s="386"/>
      <c r="W29" s="385"/>
      <c r="X29" s="387">
        <f t="shared" si="22"/>
        <v>149018</v>
      </c>
      <c r="Y29" s="391">
        <f t="shared" si="23"/>
        <v>-0.11883128212699134</v>
      </c>
    </row>
    <row r="30" spans="1:25" ht="19.5" customHeight="1">
      <c r="A30" s="422" t="s">
        <v>190</v>
      </c>
      <c r="B30" s="384">
        <v>6744</v>
      </c>
      <c r="C30" s="385">
        <v>6562</v>
      </c>
      <c r="D30" s="386">
        <v>0</v>
      </c>
      <c r="E30" s="385">
        <v>0</v>
      </c>
      <c r="F30" s="387">
        <f t="shared" si="18"/>
        <v>13306</v>
      </c>
      <c r="G30" s="388">
        <f>F30/$F$9</f>
        <v>0.01327381100830486</v>
      </c>
      <c r="H30" s="389"/>
      <c r="I30" s="385"/>
      <c r="J30" s="386"/>
      <c r="K30" s="385"/>
      <c r="L30" s="387">
        <f t="shared" si="19"/>
        <v>0</v>
      </c>
      <c r="M30" s="390" t="str">
        <f t="shared" si="20"/>
        <v>         /0</v>
      </c>
      <c r="N30" s="384">
        <v>24231</v>
      </c>
      <c r="O30" s="385">
        <v>22494</v>
      </c>
      <c r="P30" s="386">
        <v>258</v>
      </c>
      <c r="Q30" s="385">
        <v>462</v>
      </c>
      <c r="R30" s="387">
        <f t="shared" si="21"/>
        <v>47445</v>
      </c>
      <c r="S30" s="388">
        <f>R30/$R$9</f>
        <v>0.004879786217126368</v>
      </c>
      <c r="T30" s="389"/>
      <c r="U30" s="385"/>
      <c r="V30" s="386"/>
      <c r="W30" s="385"/>
      <c r="X30" s="387">
        <f t="shared" si="22"/>
        <v>0</v>
      </c>
      <c r="Y30" s="391" t="str">
        <f t="shared" si="23"/>
        <v>         /0</v>
      </c>
    </row>
    <row r="31" spans="1:25" ht="19.5" customHeight="1">
      <c r="A31" s="422" t="s">
        <v>191</v>
      </c>
      <c r="B31" s="384">
        <v>5657</v>
      </c>
      <c r="C31" s="385">
        <v>5381</v>
      </c>
      <c r="D31" s="386">
        <v>0</v>
      </c>
      <c r="E31" s="385">
        <v>0</v>
      </c>
      <c r="F31" s="387">
        <f t="shared" si="18"/>
        <v>11038</v>
      </c>
      <c r="G31" s="388">
        <f>F31/$F$9</f>
        <v>0.011011297603311968</v>
      </c>
      <c r="H31" s="389">
        <v>5551</v>
      </c>
      <c r="I31" s="385">
        <v>5581</v>
      </c>
      <c r="J31" s="386"/>
      <c r="K31" s="385"/>
      <c r="L31" s="387">
        <f t="shared" si="19"/>
        <v>11132</v>
      </c>
      <c r="M31" s="390">
        <f t="shared" si="20"/>
        <v>-0.00844412504491554</v>
      </c>
      <c r="N31" s="384">
        <v>59223</v>
      </c>
      <c r="O31" s="385">
        <v>56674</v>
      </c>
      <c r="P31" s="386">
        <v>97</v>
      </c>
      <c r="Q31" s="385"/>
      <c r="R31" s="387">
        <f t="shared" si="21"/>
        <v>115994</v>
      </c>
      <c r="S31" s="388">
        <f>R31/$R$9</f>
        <v>0.011930149066695246</v>
      </c>
      <c r="T31" s="389">
        <v>62978</v>
      </c>
      <c r="U31" s="385">
        <v>66332</v>
      </c>
      <c r="V31" s="386">
        <v>461</v>
      </c>
      <c r="W31" s="385">
        <v>337</v>
      </c>
      <c r="X31" s="387">
        <f t="shared" si="22"/>
        <v>130108</v>
      </c>
      <c r="Y31" s="391">
        <f t="shared" si="23"/>
        <v>-0.10847910966274177</v>
      </c>
    </row>
    <row r="32" spans="1:25" ht="19.5" customHeight="1">
      <c r="A32" s="422" t="s">
        <v>192</v>
      </c>
      <c r="B32" s="384">
        <v>3921</v>
      </c>
      <c r="C32" s="385">
        <v>4912</v>
      </c>
      <c r="D32" s="386">
        <v>0</v>
      </c>
      <c r="E32" s="385">
        <v>0</v>
      </c>
      <c r="F32" s="387">
        <f t="shared" si="18"/>
        <v>8833</v>
      </c>
      <c r="G32" s="388">
        <f>F32/$F$9</f>
        <v>0.008811631792902213</v>
      </c>
      <c r="H32" s="389">
        <v>3148</v>
      </c>
      <c r="I32" s="385">
        <v>4229</v>
      </c>
      <c r="J32" s="386"/>
      <c r="K32" s="385"/>
      <c r="L32" s="387">
        <f t="shared" si="19"/>
        <v>7377</v>
      </c>
      <c r="M32" s="390">
        <f t="shared" si="20"/>
        <v>0.19737020469025346</v>
      </c>
      <c r="N32" s="384">
        <v>34641</v>
      </c>
      <c r="O32" s="385">
        <v>44933</v>
      </c>
      <c r="P32" s="386"/>
      <c r="Q32" s="385"/>
      <c r="R32" s="387">
        <f t="shared" si="21"/>
        <v>79574</v>
      </c>
      <c r="S32" s="388">
        <f>R32/$R$9</f>
        <v>0.008184299893384204</v>
      </c>
      <c r="T32" s="389">
        <v>8204</v>
      </c>
      <c r="U32" s="385">
        <v>10760</v>
      </c>
      <c r="V32" s="386"/>
      <c r="W32" s="385"/>
      <c r="X32" s="387">
        <f t="shared" si="22"/>
        <v>18964</v>
      </c>
      <c r="Y32" s="391">
        <f t="shared" si="23"/>
        <v>3.1960556844547563</v>
      </c>
    </row>
    <row r="33" spans="1:25" ht="19.5" customHeight="1">
      <c r="A33" s="422" t="s">
        <v>193</v>
      </c>
      <c r="B33" s="384">
        <v>4514</v>
      </c>
      <c r="C33" s="385">
        <v>4045</v>
      </c>
      <c r="D33" s="386">
        <v>0</v>
      </c>
      <c r="E33" s="385">
        <v>115</v>
      </c>
      <c r="F33" s="387">
        <f t="shared" si="18"/>
        <v>8674</v>
      </c>
      <c r="G33" s="388">
        <f t="shared" si="1"/>
        <v>0.008653016435144774</v>
      </c>
      <c r="H33" s="389">
        <v>9966</v>
      </c>
      <c r="I33" s="385">
        <v>9724</v>
      </c>
      <c r="J33" s="386"/>
      <c r="K33" s="385"/>
      <c r="L33" s="387">
        <f t="shared" si="19"/>
        <v>19690</v>
      </c>
      <c r="M33" s="390">
        <f t="shared" si="20"/>
        <v>-0.559471813103098</v>
      </c>
      <c r="N33" s="384">
        <v>63977</v>
      </c>
      <c r="O33" s="385">
        <v>59819</v>
      </c>
      <c r="P33" s="386"/>
      <c r="Q33" s="385">
        <v>173</v>
      </c>
      <c r="R33" s="387">
        <f t="shared" si="21"/>
        <v>123969</v>
      </c>
      <c r="S33" s="388">
        <f t="shared" si="5"/>
        <v>0.012750389241246468</v>
      </c>
      <c r="T33" s="389">
        <v>108895</v>
      </c>
      <c r="U33" s="385">
        <v>106538</v>
      </c>
      <c r="V33" s="386"/>
      <c r="W33" s="385"/>
      <c r="X33" s="387">
        <f t="shared" si="22"/>
        <v>215433</v>
      </c>
      <c r="Y33" s="391">
        <f t="shared" si="23"/>
        <v>-0.42455891158736125</v>
      </c>
    </row>
    <row r="34" spans="1:25" ht="19.5" customHeight="1">
      <c r="A34" s="422" t="s">
        <v>194</v>
      </c>
      <c r="B34" s="384">
        <v>4249</v>
      </c>
      <c r="C34" s="385">
        <v>3758</v>
      </c>
      <c r="D34" s="386">
        <v>0</v>
      </c>
      <c r="E34" s="385">
        <v>0</v>
      </c>
      <c r="F34" s="387">
        <f t="shared" si="18"/>
        <v>8007</v>
      </c>
      <c r="G34" s="388">
        <f t="shared" si="1"/>
        <v>0.007987629997256652</v>
      </c>
      <c r="H34" s="389"/>
      <c r="I34" s="385">
        <v>3609</v>
      </c>
      <c r="J34" s="386"/>
      <c r="K34" s="385"/>
      <c r="L34" s="387">
        <f t="shared" si="19"/>
        <v>3609</v>
      </c>
      <c r="M34" s="390">
        <f t="shared" si="20"/>
        <v>1.2186201163757273</v>
      </c>
      <c r="N34" s="384">
        <v>41037</v>
      </c>
      <c r="O34" s="385">
        <v>38873</v>
      </c>
      <c r="P34" s="386"/>
      <c r="Q34" s="385"/>
      <c r="R34" s="387">
        <f t="shared" si="21"/>
        <v>79910</v>
      </c>
      <c r="S34" s="388">
        <f t="shared" si="5"/>
        <v>0.008218857974719529</v>
      </c>
      <c r="T34" s="389">
        <v>33829</v>
      </c>
      <c r="U34" s="385">
        <v>36653</v>
      </c>
      <c r="V34" s="386"/>
      <c r="W34" s="385"/>
      <c r="X34" s="387">
        <f t="shared" si="22"/>
        <v>70482</v>
      </c>
      <c r="Y34" s="391">
        <f t="shared" si="23"/>
        <v>0.13376464913027442</v>
      </c>
    </row>
    <row r="35" spans="1:25" ht="19.5" customHeight="1">
      <c r="A35" s="422" t="s">
        <v>195</v>
      </c>
      <c r="B35" s="384">
        <v>3218</v>
      </c>
      <c r="C35" s="385">
        <v>3903</v>
      </c>
      <c r="D35" s="386">
        <v>0</v>
      </c>
      <c r="E35" s="385">
        <v>0</v>
      </c>
      <c r="F35" s="387">
        <f t="shared" si="18"/>
        <v>7121</v>
      </c>
      <c r="G35" s="388">
        <f t="shared" si="1"/>
        <v>0.007103773349627154</v>
      </c>
      <c r="H35" s="389">
        <v>2482</v>
      </c>
      <c r="I35" s="385">
        <v>2792</v>
      </c>
      <c r="J35" s="386"/>
      <c r="K35" s="385"/>
      <c r="L35" s="387">
        <f t="shared" si="19"/>
        <v>5274</v>
      </c>
      <c r="M35" s="390">
        <f t="shared" si="20"/>
        <v>0.350208570345089</v>
      </c>
      <c r="N35" s="384">
        <v>36629</v>
      </c>
      <c r="O35" s="385">
        <v>33136</v>
      </c>
      <c r="P35" s="386">
        <v>0</v>
      </c>
      <c r="Q35" s="385">
        <v>0</v>
      </c>
      <c r="R35" s="387">
        <f t="shared" si="21"/>
        <v>69765</v>
      </c>
      <c r="S35" s="388">
        <f t="shared" si="5"/>
        <v>0.007175430191544337</v>
      </c>
      <c r="T35" s="389">
        <v>34067</v>
      </c>
      <c r="U35" s="385">
        <v>31377</v>
      </c>
      <c r="V35" s="386"/>
      <c r="W35" s="385"/>
      <c r="X35" s="387">
        <f t="shared" si="22"/>
        <v>65444</v>
      </c>
      <c r="Y35" s="391">
        <f t="shared" si="23"/>
        <v>0.0660259152863516</v>
      </c>
    </row>
    <row r="36" spans="1:25" ht="19.5" customHeight="1">
      <c r="A36" s="422" t="s">
        <v>196</v>
      </c>
      <c r="B36" s="384">
        <v>3024</v>
      </c>
      <c r="C36" s="385">
        <v>3411</v>
      </c>
      <c r="D36" s="386">
        <v>0</v>
      </c>
      <c r="E36" s="385">
        <v>0</v>
      </c>
      <c r="F36" s="387">
        <f t="shared" si="18"/>
        <v>6435</v>
      </c>
      <c r="G36" s="388">
        <f t="shared" si="1"/>
        <v>0.006419432875277452</v>
      </c>
      <c r="H36" s="389">
        <v>3011</v>
      </c>
      <c r="I36" s="385">
        <v>4033</v>
      </c>
      <c r="J36" s="386"/>
      <c r="K36" s="385"/>
      <c r="L36" s="387">
        <f t="shared" si="19"/>
        <v>7044</v>
      </c>
      <c r="M36" s="390">
        <f t="shared" si="20"/>
        <v>-0.08645655877342417</v>
      </c>
      <c r="N36" s="384">
        <v>37449</v>
      </c>
      <c r="O36" s="385">
        <v>34998</v>
      </c>
      <c r="P36" s="386"/>
      <c r="Q36" s="385"/>
      <c r="R36" s="387">
        <f t="shared" si="21"/>
        <v>72447</v>
      </c>
      <c r="S36" s="388">
        <f t="shared" si="5"/>
        <v>0.007451277733631657</v>
      </c>
      <c r="T36" s="389">
        <v>22912</v>
      </c>
      <c r="U36" s="385">
        <v>26673</v>
      </c>
      <c r="V36" s="386"/>
      <c r="W36" s="385"/>
      <c r="X36" s="387">
        <f t="shared" si="22"/>
        <v>49585</v>
      </c>
      <c r="Y36" s="391">
        <f t="shared" si="23"/>
        <v>0.4610668548956338</v>
      </c>
    </row>
    <row r="37" spans="1:25" ht="19.5" customHeight="1">
      <c r="A37" s="422" t="s">
        <v>197</v>
      </c>
      <c r="B37" s="384">
        <v>3215</v>
      </c>
      <c r="C37" s="385">
        <v>3196</v>
      </c>
      <c r="D37" s="386">
        <v>0</v>
      </c>
      <c r="E37" s="385">
        <v>0</v>
      </c>
      <c r="F37" s="387">
        <f t="shared" si="18"/>
        <v>6411</v>
      </c>
      <c r="G37" s="388">
        <f t="shared" si="1"/>
        <v>0.006395490934483877</v>
      </c>
      <c r="H37" s="389">
        <v>2824</v>
      </c>
      <c r="I37" s="385">
        <v>3093</v>
      </c>
      <c r="J37" s="386"/>
      <c r="K37" s="385"/>
      <c r="L37" s="387">
        <f t="shared" si="19"/>
        <v>5917</v>
      </c>
      <c r="M37" s="390">
        <f t="shared" si="20"/>
        <v>0.08348825418286299</v>
      </c>
      <c r="N37" s="384">
        <v>23808</v>
      </c>
      <c r="O37" s="385">
        <v>23758</v>
      </c>
      <c r="P37" s="386">
        <v>370</v>
      </c>
      <c r="Q37" s="385">
        <v>341</v>
      </c>
      <c r="R37" s="387">
        <f t="shared" si="21"/>
        <v>48277</v>
      </c>
      <c r="S37" s="388">
        <f t="shared" si="5"/>
        <v>0.004965358609004314</v>
      </c>
      <c r="T37" s="389">
        <v>21648</v>
      </c>
      <c r="U37" s="385">
        <v>23791</v>
      </c>
      <c r="V37" s="386"/>
      <c r="W37" s="385"/>
      <c r="X37" s="387">
        <f t="shared" si="22"/>
        <v>45439</v>
      </c>
      <c r="Y37" s="391">
        <f t="shared" si="23"/>
        <v>0.062457360417262686</v>
      </c>
    </row>
    <row r="38" spans="1:25" ht="19.5" customHeight="1">
      <c r="A38" s="422" t="s">
        <v>198</v>
      </c>
      <c r="B38" s="384">
        <v>2447</v>
      </c>
      <c r="C38" s="385">
        <v>3174</v>
      </c>
      <c r="D38" s="386">
        <v>0</v>
      </c>
      <c r="E38" s="385">
        <v>0</v>
      </c>
      <c r="F38" s="387">
        <f t="shared" si="18"/>
        <v>5621</v>
      </c>
      <c r="G38" s="388">
        <f t="shared" si="1"/>
        <v>0.00560740205002868</v>
      </c>
      <c r="H38" s="389">
        <v>1361</v>
      </c>
      <c r="I38" s="385">
        <v>1918</v>
      </c>
      <c r="J38" s="386"/>
      <c r="K38" s="385"/>
      <c r="L38" s="387">
        <f t="shared" si="19"/>
        <v>3279</v>
      </c>
      <c r="M38" s="390" t="s">
        <v>45</v>
      </c>
      <c r="N38" s="384">
        <v>20636</v>
      </c>
      <c r="O38" s="385">
        <v>24029</v>
      </c>
      <c r="P38" s="386"/>
      <c r="Q38" s="385"/>
      <c r="R38" s="387">
        <f t="shared" si="21"/>
        <v>44665</v>
      </c>
      <c r="S38" s="388">
        <f t="shared" si="5"/>
        <v>0.004593859234649578</v>
      </c>
      <c r="T38" s="389">
        <v>14357</v>
      </c>
      <c r="U38" s="385">
        <v>17003</v>
      </c>
      <c r="V38" s="386"/>
      <c r="W38" s="385"/>
      <c r="X38" s="387">
        <f t="shared" si="22"/>
        <v>31360</v>
      </c>
      <c r="Y38" s="391">
        <f t="shared" si="23"/>
        <v>0.42426658163265296</v>
      </c>
    </row>
    <row r="39" spans="1:25" ht="19.5" customHeight="1">
      <c r="A39" s="422" t="s">
        <v>199</v>
      </c>
      <c r="B39" s="384">
        <v>1350</v>
      </c>
      <c r="C39" s="385">
        <v>2037</v>
      </c>
      <c r="D39" s="386">
        <v>0</v>
      </c>
      <c r="E39" s="385">
        <v>0</v>
      </c>
      <c r="F39" s="387">
        <f t="shared" si="18"/>
        <v>3387</v>
      </c>
      <c r="G39" s="388">
        <f t="shared" si="1"/>
        <v>0.0033788063944933536</v>
      </c>
      <c r="H39" s="389"/>
      <c r="I39" s="385"/>
      <c r="J39" s="386"/>
      <c r="K39" s="385"/>
      <c r="L39" s="387">
        <f t="shared" si="19"/>
        <v>0</v>
      </c>
      <c r="M39" s="390" t="str">
        <f aca="true" t="shared" si="24" ref="M39:M47">IF(ISERROR(F39/L39-1),"         /0",(F39/L39-1))</f>
        <v>         /0</v>
      </c>
      <c r="N39" s="384">
        <v>11081</v>
      </c>
      <c r="O39" s="385">
        <v>13587</v>
      </c>
      <c r="P39" s="386"/>
      <c r="Q39" s="385"/>
      <c r="R39" s="387">
        <f t="shared" si="21"/>
        <v>24668</v>
      </c>
      <c r="S39" s="388">
        <f t="shared" si="5"/>
        <v>0.0025371391380350564</v>
      </c>
      <c r="T39" s="389"/>
      <c r="U39" s="385"/>
      <c r="V39" s="386"/>
      <c r="W39" s="385"/>
      <c r="X39" s="387">
        <f t="shared" si="22"/>
        <v>0</v>
      </c>
      <c r="Y39" s="391" t="str">
        <f t="shared" si="23"/>
        <v>         /0</v>
      </c>
    </row>
    <row r="40" spans="1:25" ht="19.5" customHeight="1">
      <c r="A40" s="422" t="s">
        <v>200</v>
      </c>
      <c r="B40" s="384">
        <v>1300</v>
      </c>
      <c r="C40" s="385">
        <v>1695</v>
      </c>
      <c r="D40" s="386">
        <v>0</v>
      </c>
      <c r="E40" s="385">
        <v>0</v>
      </c>
      <c r="F40" s="387">
        <f t="shared" si="18"/>
        <v>2995</v>
      </c>
      <c r="G40" s="388">
        <f t="shared" si="1"/>
        <v>0.0029877546948649525</v>
      </c>
      <c r="H40" s="389">
        <v>1894</v>
      </c>
      <c r="I40" s="385">
        <v>2052</v>
      </c>
      <c r="J40" s="386"/>
      <c r="K40" s="385"/>
      <c r="L40" s="387">
        <f t="shared" si="19"/>
        <v>3946</v>
      </c>
      <c r="M40" s="390">
        <f t="shared" si="24"/>
        <v>-0.24100354789660416</v>
      </c>
      <c r="N40" s="384">
        <v>11753</v>
      </c>
      <c r="O40" s="385">
        <v>17365</v>
      </c>
      <c r="P40" s="386">
        <v>110</v>
      </c>
      <c r="Q40" s="385">
        <v>115</v>
      </c>
      <c r="R40" s="387">
        <f t="shared" si="21"/>
        <v>29343</v>
      </c>
      <c r="S40" s="388">
        <f t="shared" si="5"/>
        <v>0.0030179695851857732</v>
      </c>
      <c r="T40" s="389">
        <v>24343</v>
      </c>
      <c r="U40" s="385">
        <v>28827</v>
      </c>
      <c r="V40" s="386"/>
      <c r="W40" s="385"/>
      <c r="X40" s="387">
        <f t="shared" si="22"/>
        <v>53170</v>
      </c>
      <c r="Y40" s="391">
        <f t="shared" si="23"/>
        <v>-0.4481286439721648</v>
      </c>
    </row>
    <row r="41" spans="1:25" ht="19.5" customHeight="1">
      <c r="A41" s="422" t="s">
        <v>201</v>
      </c>
      <c r="B41" s="384">
        <v>760</v>
      </c>
      <c r="C41" s="385">
        <v>812</v>
      </c>
      <c r="D41" s="386">
        <v>0</v>
      </c>
      <c r="E41" s="385">
        <v>0</v>
      </c>
      <c r="F41" s="387">
        <f t="shared" si="18"/>
        <v>1572</v>
      </c>
      <c r="G41" s="388">
        <f t="shared" si="1"/>
        <v>0.0015681971219792005</v>
      </c>
      <c r="H41" s="389">
        <v>1145</v>
      </c>
      <c r="I41" s="385">
        <v>1147</v>
      </c>
      <c r="J41" s="386"/>
      <c r="K41" s="385"/>
      <c r="L41" s="387">
        <f t="shared" si="19"/>
        <v>2292</v>
      </c>
      <c r="M41" s="390">
        <f t="shared" si="24"/>
        <v>-0.31413612565445026</v>
      </c>
      <c r="N41" s="384">
        <v>9586</v>
      </c>
      <c r="O41" s="385">
        <v>9397</v>
      </c>
      <c r="P41" s="386"/>
      <c r="Q41" s="385"/>
      <c r="R41" s="387">
        <f t="shared" si="21"/>
        <v>18983</v>
      </c>
      <c r="S41" s="388">
        <f t="shared" si="5"/>
        <v>0.0019524287440132752</v>
      </c>
      <c r="T41" s="389">
        <v>10261</v>
      </c>
      <c r="U41" s="385">
        <v>9842</v>
      </c>
      <c r="V41" s="386"/>
      <c r="W41" s="385"/>
      <c r="X41" s="387">
        <f t="shared" si="22"/>
        <v>20103</v>
      </c>
      <c r="Y41" s="391">
        <f t="shared" si="23"/>
        <v>-0.05571307765010203</v>
      </c>
    </row>
    <row r="42" spans="1:25" ht="19.5" customHeight="1">
      <c r="A42" s="422" t="s">
        <v>202</v>
      </c>
      <c r="B42" s="384">
        <v>522</v>
      </c>
      <c r="C42" s="385">
        <v>486</v>
      </c>
      <c r="D42" s="386">
        <v>0</v>
      </c>
      <c r="E42" s="385">
        <v>0</v>
      </c>
      <c r="F42" s="387">
        <f t="shared" si="18"/>
        <v>1008</v>
      </c>
      <c r="G42" s="388">
        <f t="shared" si="1"/>
        <v>0.0010055615133301742</v>
      </c>
      <c r="H42" s="389">
        <v>182</v>
      </c>
      <c r="I42" s="385">
        <v>163</v>
      </c>
      <c r="J42" s="386">
        <v>127</v>
      </c>
      <c r="K42" s="385">
        <v>156</v>
      </c>
      <c r="L42" s="387">
        <f t="shared" si="19"/>
        <v>628</v>
      </c>
      <c r="M42" s="390">
        <f t="shared" si="24"/>
        <v>0.605095541401274</v>
      </c>
      <c r="N42" s="384">
        <v>3179</v>
      </c>
      <c r="O42" s="385">
        <v>2885</v>
      </c>
      <c r="P42" s="386">
        <v>0</v>
      </c>
      <c r="Q42" s="385">
        <v>0</v>
      </c>
      <c r="R42" s="387">
        <f t="shared" si="21"/>
        <v>6064</v>
      </c>
      <c r="S42" s="388">
        <f t="shared" si="5"/>
        <v>0.0006236910869565664</v>
      </c>
      <c r="T42" s="389">
        <v>1865</v>
      </c>
      <c r="U42" s="385">
        <v>1893</v>
      </c>
      <c r="V42" s="386">
        <v>127</v>
      </c>
      <c r="W42" s="385">
        <v>156</v>
      </c>
      <c r="X42" s="387">
        <f t="shared" si="22"/>
        <v>4041</v>
      </c>
      <c r="Y42" s="391">
        <f t="shared" si="23"/>
        <v>0.5006186587478347</v>
      </c>
    </row>
    <row r="43" spans="1:25" ht="19.5" customHeight="1">
      <c r="A43" s="422" t="s">
        <v>203</v>
      </c>
      <c r="B43" s="384">
        <v>346</v>
      </c>
      <c r="C43" s="385">
        <v>377</v>
      </c>
      <c r="D43" s="386">
        <v>0</v>
      </c>
      <c r="E43" s="385">
        <v>0</v>
      </c>
      <c r="F43" s="387">
        <f t="shared" si="18"/>
        <v>723</v>
      </c>
      <c r="G43" s="388">
        <f t="shared" si="1"/>
        <v>0.0007212509664064643</v>
      </c>
      <c r="H43" s="389">
        <v>243</v>
      </c>
      <c r="I43" s="385">
        <v>246</v>
      </c>
      <c r="J43" s="386"/>
      <c r="K43" s="385"/>
      <c r="L43" s="387">
        <f t="shared" si="19"/>
        <v>489</v>
      </c>
      <c r="M43" s="390">
        <f t="shared" si="24"/>
        <v>0.4785276073619631</v>
      </c>
      <c r="N43" s="384">
        <v>2421</v>
      </c>
      <c r="O43" s="385">
        <v>2707</v>
      </c>
      <c r="P43" s="386">
        <v>0</v>
      </c>
      <c r="Q43" s="385">
        <v>0</v>
      </c>
      <c r="R43" s="387">
        <f t="shared" si="21"/>
        <v>5128</v>
      </c>
      <c r="S43" s="388">
        <f t="shared" si="5"/>
        <v>0.0005274221460938774</v>
      </c>
      <c r="T43" s="389">
        <v>2022</v>
      </c>
      <c r="U43" s="385">
        <v>2265</v>
      </c>
      <c r="V43" s="386"/>
      <c r="W43" s="385"/>
      <c r="X43" s="387">
        <f t="shared" si="22"/>
        <v>4287</v>
      </c>
      <c r="Y43" s="391">
        <f t="shared" si="23"/>
        <v>0.19617448098903667</v>
      </c>
    </row>
    <row r="44" spans="1:25" ht="19.5" customHeight="1">
      <c r="A44" s="422" t="s">
        <v>204</v>
      </c>
      <c r="B44" s="384">
        <v>331</v>
      </c>
      <c r="C44" s="385">
        <v>336</v>
      </c>
      <c r="D44" s="386">
        <v>0</v>
      </c>
      <c r="E44" s="385">
        <v>0</v>
      </c>
      <c r="F44" s="387">
        <f t="shared" si="18"/>
        <v>667</v>
      </c>
      <c r="G44" s="388">
        <f t="shared" si="1"/>
        <v>0.0006653864378881213</v>
      </c>
      <c r="H44" s="389">
        <v>359</v>
      </c>
      <c r="I44" s="385">
        <v>341</v>
      </c>
      <c r="J44" s="386"/>
      <c r="K44" s="385"/>
      <c r="L44" s="387">
        <f t="shared" si="19"/>
        <v>700</v>
      </c>
      <c r="M44" s="390">
        <f t="shared" si="24"/>
        <v>-0.04714285714285715</v>
      </c>
      <c r="N44" s="384">
        <v>2519</v>
      </c>
      <c r="O44" s="385">
        <v>2686</v>
      </c>
      <c r="P44" s="386"/>
      <c r="Q44" s="385"/>
      <c r="R44" s="387">
        <f t="shared" si="21"/>
        <v>5205</v>
      </c>
      <c r="S44" s="388">
        <f t="shared" si="5"/>
        <v>0.0005353417063998893</v>
      </c>
      <c r="T44" s="389">
        <v>1337</v>
      </c>
      <c r="U44" s="385">
        <v>1380</v>
      </c>
      <c r="V44" s="386"/>
      <c r="W44" s="385"/>
      <c r="X44" s="387">
        <f t="shared" si="22"/>
        <v>2717</v>
      </c>
      <c r="Y44" s="391">
        <f t="shared" si="23"/>
        <v>0.9157158630842841</v>
      </c>
    </row>
    <row r="45" spans="1:25" ht="19.5" customHeight="1">
      <c r="A45" s="422" t="s">
        <v>205</v>
      </c>
      <c r="B45" s="384">
        <v>0</v>
      </c>
      <c r="C45" s="385">
        <v>0</v>
      </c>
      <c r="D45" s="386">
        <v>277</v>
      </c>
      <c r="E45" s="385">
        <v>274</v>
      </c>
      <c r="F45" s="387">
        <f t="shared" si="18"/>
        <v>551</v>
      </c>
      <c r="G45" s="388">
        <f t="shared" si="1"/>
        <v>0.0005496670573858393</v>
      </c>
      <c r="H45" s="389"/>
      <c r="I45" s="385"/>
      <c r="J45" s="386"/>
      <c r="K45" s="385"/>
      <c r="L45" s="387">
        <f t="shared" si="19"/>
        <v>0</v>
      </c>
      <c r="M45" s="390" t="str">
        <f t="shared" si="24"/>
        <v>         /0</v>
      </c>
      <c r="N45" s="384"/>
      <c r="O45" s="385"/>
      <c r="P45" s="386">
        <v>277</v>
      </c>
      <c r="Q45" s="385">
        <v>274</v>
      </c>
      <c r="R45" s="387">
        <f t="shared" si="21"/>
        <v>551</v>
      </c>
      <c r="S45" s="388">
        <f t="shared" si="5"/>
        <v>5.667113933262997E-05</v>
      </c>
      <c r="T45" s="389"/>
      <c r="U45" s="385"/>
      <c r="V45" s="386"/>
      <c r="W45" s="385"/>
      <c r="X45" s="387">
        <f t="shared" si="22"/>
        <v>0</v>
      </c>
      <c r="Y45" s="391" t="str">
        <f t="shared" si="23"/>
        <v>         /0</v>
      </c>
    </row>
    <row r="46" spans="1:25" ht="19.5" customHeight="1">
      <c r="A46" s="422" t="s">
        <v>206</v>
      </c>
      <c r="B46" s="384">
        <v>307</v>
      </c>
      <c r="C46" s="385">
        <v>213</v>
      </c>
      <c r="D46" s="386">
        <v>0</v>
      </c>
      <c r="E46" s="385">
        <v>0</v>
      </c>
      <c r="F46" s="387">
        <f t="shared" si="18"/>
        <v>520</v>
      </c>
      <c r="G46" s="388">
        <f t="shared" si="1"/>
        <v>0.0005187420505274709</v>
      </c>
      <c r="H46" s="389">
        <v>199</v>
      </c>
      <c r="I46" s="385">
        <v>181</v>
      </c>
      <c r="J46" s="386"/>
      <c r="K46" s="385"/>
      <c r="L46" s="387">
        <f t="shared" si="19"/>
        <v>380</v>
      </c>
      <c r="M46" s="390">
        <f t="shared" si="24"/>
        <v>0.368421052631579</v>
      </c>
      <c r="N46" s="384">
        <v>3298</v>
      </c>
      <c r="O46" s="385">
        <v>2800</v>
      </c>
      <c r="P46" s="386"/>
      <c r="Q46" s="385"/>
      <c r="R46" s="387">
        <f t="shared" si="21"/>
        <v>6098</v>
      </c>
      <c r="S46" s="388">
        <f t="shared" si="5"/>
        <v>0.0006271880356631171</v>
      </c>
      <c r="T46" s="389">
        <v>1451</v>
      </c>
      <c r="U46" s="385">
        <v>1139</v>
      </c>
      <c r="V46" s="386"/>
      <c r="W46" s="385"/>
      <c r="X46" s="387">
        <f t="shared" si="22"/>
        <v>2590</v>
      </c>
      <c r="Y46" s="391">
        <f t="shared" si="23"/>
        <v>1.3544401544401543</v>
      </c>
    </row>
    <row r="47" spans="1:25" ht="19.5" customHeight="1" thickBot="1">
      <c r="A47" s="424" t="s">
        <v>166</v>
      </c>
      <c r="B47" s="426">
        <v>0</v>
      </c>
      <c r="C47" s="427">
        <v>0</v>
      </c>
      <c r="D47" s="428">
        <v>336</v>
      </c>
      <c r="E47" s="427">
        <v>314</v>
      </c>
      <c r="F47" s="429">
        <f t="shared" si="18"/>
        <v>650</v>
      </c>
      <c r="G47" s="430">
        <f t="shared" si="1"/>
        <v>0.0006484275631593386</v>
      </c>
      <c r="H47" s="431">
        <v>893</v>
      </c>
      <c r="I47" s="427">
        <v>1398</v>
      </c>
      <c r="J47" s="428">
        <v>3580</v>
      </c>
      <c r="K47" s="427">
        <v>4050</v>
      </c>
      <c r="L47" s="429">
        <f t="shared" si="19"/>
        <v>9921</v>
      </c>
      <c r="M47" s="432">
        <f t="shared" si="24"/>
        <v>-0.9344824110472735</v>
      </c>
      <c r="N47" s="426">
        <v>4811</v>
      </c>
      <c r="O47" s="427">
        <v>2655</v>
      </c>
      <c r="P47" s="428">
        <v>9130</v>
      </c>
      <c r="Q47" s="427">
        <v>3935</v>
      </c>
      <c r="R47" s="429">
        <f t="shared" si="21"/>
        <v>20531</v>
      </c>
      <c r="S47" s="430">
        <f t="shared" si="5"/>
        <v>0.0021116427615938765</v>
      </c>
      <c r="T47" s="431">
        <v>14319</v>
      </c>
      <c r="U47" s="427">
        <v>14557</v>
      </c>
      <c r="V47" s="428">
        <v>13210</v>
      </c>
      <c r="W47" s="427">
        <v>16566</v>
      </c>
      <c r="X47" s="429">
        <f t="shared" si="22"/>
        <v>58652</v>
      </c>
      <c r="Y47" s="433">
        <f t="shared" si="23"/>
        <v>-0.6499522607924708</v>
      </c>
    </row>
    <row r="48" ht="6.75" customHeight="1" thickTop="1">
      <c r="A48" s="113"/>
    </row>
    <row r="49" ht="15">
      <c r="A49" s="113"/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8:Y65536 M48:M65536 Y3 M3 M5:M8 Y5:Y8">
    <cfRule type="cellIs" priority="3" dxfId="93" operator="lessThan" stopIfTrue="1">
      <formula>0</formula>
    </cfRule>
  </conditionalFormatting>
  <conditionalFormatting sqref="M9:M47 Y9:Y47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0" zoomScaleNormal="80" zoomScalePageLayoutView="0" workbookViewId="0" topLeftCell="A1">
      <selection activeCell="T10" sqref="T10:W55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57421875" style="112" bestFit="1" customWidth="1"/>
    <col min="5" max="5" width="10.574218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57421875" style="112" bestFit="1" customWidth="1"/>
    <col min="12" max="12" width="9.421875" style="112" customWidth="1"/>
    <col min="13" max="13" width="9.57421875" style="112" customWidth="1"/>
    <col min="14" max="14" width="10.710937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0.421875" style="112" bestFit="1" customWidth="1"/>
    <col min="19" max="19" width="11.28125" style="112" bestFit="1" customWidth="1"/>
    <col min="20" max="20" width="10.421875" style="112" bestFit="1" customWidth="1"/>
    <col min="21" max="21" width="10.28125" style="112" customWidth="1"/>
    <col min="22" max="22" width="9.421875" style="112" customWidth="1"/>
    <col min="23" max="23" width="10.28125" style="112" customWidth="1"/>
    <col min="24" max="24" width="10.574218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07" t="s">
        <v>26</v>
      </c>
      <c r="Y1" s="608"/>
    </row>
    <row r="2" ht="5.25" customHeight="1" thickBot="1"/>
    <row r="3" spans="1:25" ht="24.75" customHeight="1" thickTop="1">
      <c r="A3" s="609" t="s">
        <v>44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1"/>
    </row>
    <row r="4" spans="1:25" ht="21" customHeight="1" thickBot="1">
      <c r="A4" s="632" t="s">
        <v>42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4"/>
    </row>
    <row r="5" spans="1:25" s="131" customFormat="1" ht="19.5" customHeight="1" thickBot="1" thickTop="1">
      <c r="A5" s="612" t="s">
        <v>41</v>
      </c>
      <c r="B5" s="627" t="s">
        <v>34</v>
      </c>
      <c r="C5" s="628"/>
      <c r="D5" s="628"/>
      <c r="E5" s="628"/>
      <c r="F5" s="628"/>
      <c r="G5" s="628"/>
      <c r="H5" s="628"/>
      <c r="I5" s="628"/>
      <c r="J5" s="629"/>
      <c r="K5" s="629"/>
      <c r="L5" s="629"/>
      <c r="M5" s="630"/>
      <c r="N5" s="631" t="s">
        <v>33</v>
      </c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30"/>
    </row>
    <row r="6" spans="1:25" s="130" customFormat="1" ht="26.25" customHeight="1" thickBot="1">
      <c r="A6" s="613"/>
      <c r="B6" s="619" t="s">
        <v>151</v>
      </c>
      <c r="C6" s="620"/>
      <c r="D6" s="620"/>
      <c r="E6" s="620"/>
      <c r="F6" s="621"/>
      <c r="G6" s="616" t="s">
        <v>32</v>
      </c>
      <c r="H6" s="619" t="s">
        <v>152</v>
      </c>
      <c r="I6" s="620"/>
      <c r="J6" s="620"/>
      <c r="K6" s="620"/>
      <c r="L6" s="621"/>
      <c r="M6" s="616" t="s">
        <v>31</v>
      </c>
      <c r="N6" s="626" t="s">
        <v>153</v>
      </c>
      <c r="O6" s="620"/>
      <c r="P6" s="620"/>
      <c r="Q6" s="620"/>
      <c r="R6" s="620"/>
      <c r="S6" s="616" t="s">
        <v>32</v>
      </c>
      <c r="T6" s="626" t="s">
        <v>154</v>
      </c>
      <c r="U6" s="620"/>
      <c r="V6" s="620"/>
      <c r="W6" s="620"/>
      <c r="X6" s="620"/>
      <c r="Y6" s="616" t="s">
        <v>31</v>
      </c>
    </row>
    <row r="7" spans="1:25" s="125" customFormat="1" ht="26.25" customHeight="1">
      <c r="A7" s="614"/>
      <c r="B7" s="599" t="s">
        <v>20</v>
      </c>
      <c r="C7" s="600"/>
      <c r="D7" s="601" t="s">
        <v>19</v>
      </c>
      <c r="E7" s="602"/>
      <c r="F7" s="603" t="s">
        <v>15</v>
      </c>
      <c r="G7" s="617"/>
      <c r="H7" s="599" t="s">
        <v>20</v>
      </c>
      <c r="I7" s="600"/>
      <c r="J7" s="601" t="s">
        <v>19</v>
      </c>
      <c r="K7" s="602"/>
      <c r="L7" s="603" t="s">
        <v>15</v>
      </c>
      <c r="M7" s="617"/>
      <c r="N7" s="600" t="s">
        <v>20</v>
      </c>
      <c r="O7" s="600"/>
      <c r="P7" s="605" t="s">
        <v>19</v>
      </c>
      <c r="Q7" s="600"/>
      <c r="R7" s="603" t="s">
        <v>15</v>
      </c>
      <c r="S7" s="617"/>
      <c r="T7" s="606" t="s">
        <v>20</v>
      </c>
      <c r="U7" s="602"/>
      <c r="V7" s="601" t="s">
        <v>19</v>
      </c>
      <c r="W7" s="622"/>
      <c r="X7" s="603" t="s">
        <v>15</v>
      </c>
      <c r="Y7" s="617"/>
    </row>
    <row r="8" spans="1:25" s="125" customFormat="1" ht="16.5" customHeight="1" thickBot="1">
      <c r="A8" s="615"/>
      <c r="B8" s="128" t="s">
        <v>29</v>
      </c>
      <c r="C8" s="126" t="s">
        <v>28</v>
      </c>
      <c r="D8" s="127" t="s">
        <v>29</v>
      </c>
      <c r="E8" s="126" t="s">
        <v>28</v>
      </c>
      <c r="F8" s="604"/>
      <c r="G8" s="618"/>
      <c r="H8" s="128" t="s">
        <v>29</v>
      </c>
      <c r="I8" s="126" t="s">
        <v>28</v>
      </c>
      <c r="J8" s="127" t="s">
        <v>29</v>
      </c>
      <c r="K8" s="126" t="s">
        <v>28</v>
      </c>
      <c r="L8" s="604"/>
      <c r="M8" s="618"/>
      <c r="N8" s="128" t="s">
        <v>29</v>
      </c>
      <c r="O8" s="126" t="s">
        <v>28</v>
      </c>
      <c r="P8" s="127" t="s">
        <v>29</v>
      </c>
      <c r="Q8" s="126" t="s">
        <v>28</v>
      </c>
      <c r="R8" s="604"/>
      <c r="S8" s="618"/>
      <c r="T8" s="128" t="s">
        <v>29</v>
      </c>
      <c r="U8" s="126" t="s">
        <v>28</v>
      </c>
      <c r="V8" s="127" t="s">
        <v>29</v>
      </c>
      <c r="W8" s="126" t="s">
        <v>28</v>
      </c>
      <c r="X8" s="604"/>
      <c r="Y8" s="618"/>
    </row>
    <row r="9" spans="1:25" s="114" customFormat="1" ht="18" customHeight="1" thickBot="1" thickTop="1">
      <c r="A9" s="124" t="s">
        <v>22</v>
      </c>
      <c r="B9" s="123">
        <f>SUM(B10:B55)</f>
        <v>29162.518999999997</v>
      </c>
      <c r="C9" s="117">
        <f>SUM(C10:C55)</f>
        <v>15970.463999999998</v>
      </c>
      <c r="D9" s="118">
        <f>SUM(D10:D55)</f>
        <v>6066.048</v>
      </c>
      <c r="E9" s="117">
        <f>SUM(E10:E55)</f>
        <v>3499.081</v>
      </c>
      <c r="F9" s="116">
        <f aca="true" t="shared" si="0" ref="F9:F36">SUM(B9:E9)</f>
        <v>54698.111999999994</v>
      </c>
      <c r="G9" s="477">
        <f aca="true" t="shared" si="1" ref="G9:G36">F9/$F$9</f>
        <v>1</v>
      </c>
      <c r="H9" s="119">
        <f>SUM(H10:H55)</f>
        <v>28413.06799999999</v>
      </c>
      <c r="I9" s="117">
        <f>SUM(I10:I55)</f>
        <v>18016.33700000001</v>
      </c>
      <c r="J9" s="118">
        <f>SUM(J10:J55)</f>
        <v>5377.886</v>
      </c>
      <c r="K9" s="117">
        <f>SUM(K10:K55)</f>
        <v>1382.715</v>
      </c>
      <c r="L9" s="116">
        <f aca="true" t="shared" si="2" ref="L9:L36">SUM(H9:K9)</f>
        <v>53190.005999999994</v>
      </c>
      <c r="M9" s="122">
        <f aca="true" t="shared" si="3" ref="M9:M35">IF(ISERROR(F9/L9-1),"         /0",(F9/L9-1))</f>
        <v>0.028353183490898548</v>
      </c>
      <c r="N9" s="121">
        <f>SUM(N10:N55)</f>
        <v>264583.465</v>
      </c>
      <c r="O9" s="117">
        <f>SUM(O10:O55)</f>
        <v>140856.724</v>
      </c>
      <c r="P9" s="118">
        <f>SUM(P10:P55)</f>
        <v>67690.11997</v>
      </c>
      <c r="Q9" s="117">
        <f>SUM(Q10:Q55)</f>
        <v>26268.586999999992</v>
      </c>
      <c r="R9" s="116">
        <f aca="true" t="shared" si="4" ref="R9:R36">SUM(N9:Q9)</f>
        <v>499398.89597</v>
      </c>
      <c r="S9" s="477">
        <f aca="true" t="shared" si="5" ref="S9:S36">R9/$R$9</f>
        <v>1</v>
      </c>
      <c r="T9" s="119">
        <f>SUM(T10:T55)</f>
        <v>274749.343</v>
      </c>
      <c r="U9" s="117">
        <f>SUM(U10:U55)</f>
        <v>156309.68800000005</v>
      </c>
      <c r="V9" s="118">
        <f>SUM(V10:V55)</f>
        <v>43581.74000000001</v>
      </c>
      <c r="W9" s="117">
        <f>SUM(W10:W55)</f>
        <v>15528.225000000004</v>
      </c>
      <c r="X9" s="116">
        <f aca="true" t="shared" si="6" ref="X9:X36">SUM(T9:W9)</f>
        <v>490168.99600000004</v>
      </c>
      <c r="Y9" s="115">
        <f>IF(ISERROR(R9/X9-1),"         /0",(R9/X9-1))</f>
        <v>0.018830036263656202</v>
      </c>
    </row>
    <row r="10" spans="1:25" ht="19.5" customHeight="1" thickTop="1">
      <c r="A10" s="412" t="s">
        <v>170</v>
      </c>
      <c r="B10" s="414">
        <v>8821.3</v>
      </c>
      <c r="C10" s="415">
        <v>4499.405000000001</v>
      </c>
      <c r="D10" s="416">
        <v>0</v>
      </c>
      <c r="E10" s="415">
        <v>0</v>
      </c>
      <c r="F10" s="417">
        <f t="shared" si="0"/>
        <v>13320.705</v>
      </c>
      <c r="G10" s="418">
        <f t="shared" si="1"/>
        <v>0.24353134894308603</v>
      </c>
      <c r="H10" s="419">
        <v>9300.067000000001</v>
      </c>
      <c r="I10" s="415">
        <v>5896.388</v>
      </c>
      <c r="J10" s="416"/>
      <c r="K10" s="415"/>
      <c r="L10" s="417">
        <f t="shared" si="2"/>
        <v>15196.455000000002</v>
      </c>
      <c r="M10" s="420">
        <f t="shared" si="3"/>
        <v>-0.12343339285379396</v>
      </c>
      <c r="N10" s="414">
        <v>85922.03099999996</v>
      </c>
      <c r="O10" s="415">
        <v>43437.96499999999</v>
      </c>
      <c r="P10" s="416">
        <v>2942.6059999999998</v>
      </c>
      <c r="Q10" s="415">
        <v>893.5569999999999</v>
      </c>
      <c r="R10" s="417">
        <f t="shared" si="4"/>
        <v>133196.15899999996</v>
      </c>
      <c r="S10" s="418">
        <f t="shared" si="5"/>
        <v>0.26671296247319165</v>
      </c>
      <c r="T10" s="419">
        <v>92410.86200000001</v>
      </c>
      <c r="U10" s="415">
        <v>54033.740000000005</v>
      </c>
      <c r="V10" s="416"/>
      <c r="W10" s="415"/>
      <c r="X10" s="417">
        <f t="shared" si="6"/>
        <v>146444.602</v>
      </c>
      <c r="Y10" s="421">
        <f aca="true" t="shared" si="7" ref="Y10:Y36">IF(ISERROR(R10/X10-1),"         /0",IF(R10/X10&gt;5,"  *  ",(R10/X10-1)))</f>
        <v>-0.09046726761564117</v>
      </c>
    </row>
    <row r="11" spans="1:25" ht="19.5" customHeight="1">
      <c r="A11" s="422" t="s">
        <v>155</v>
      </c>
      <c r="B11" s="384">
        <v>3312.911</v>
      </c>
      <c r="C11" s="385">
        <v>3001.9120000000003</v>
      </c>
      <c r="D11" s="386">
        <v>0</v>
      </c>
      <c r="E11" s="385">
        <v>0</v>
      </c>
      <c r="F11" s="387">
        <f t="shared" si="0"/>
        <v>6314.823</v>
      </c>
      <c r="G11" s="388">
        <f t="shared" si="1"/>
        <v>0.11544864656388873</v>
      </c>
      <c r="H11" s="389">
        <v>2740.401</v>
      </c>
      <c r="I11" s="385">
        <v>2524.8469999999998</v>
      </c>
      <c r="J11" s="386">
        <v>1.579</v>
      </c>
      <c r="K11" s="385">
        <v>0</v>
      </c>
      <c r="L11" s="387">
        <f t="shared" si="2"/>
        <v>5266.826999999999</v>
      </c>
      <c r="M11" s="390">
        <f t="shared" si="3"/>
        <v>0.19898052470681127</v>
      </c>
      <c r="N11" s="384">
        <v>26081.428000000018</v>
      </c>
      <c r="O11" s="385">
        <v>22872.482999999986</v>
      </c>
      <c r="P11" s="386">
        <v>3.7279999999999998</v>
      </c>
      <c r="Q11" s="385">
        <v>0</v>
      </c>
      <c r="R11" s="387">
        <f t="shared" si="4"/>
        <v>48957.63900000001</v>
      </c>
      <c r="S11" s="388">
        <f t="shared" si="5"/>
        <v>0.0980331342241113</v>
      </c>
      <c r="T11" s="389">
        <v>21088.445000000003</v>
      </c>
      <c r="U11" s="385">
        <v>19988.770999999997</v>
      </c>
      <c r="V11" s="386">
        <v>8.376000000000001</v>
      </c>
      <c r="W11" s="385">
        <v>0</v>
      </c>
      <c r="X11" s="387">
        <f t="shared" si="6"/>
        <v>41085.592</v>
      </c>
      <c r="Y11" s="391">
        <f t="shared" si="7"/>
        <v>0.19160115789496257</v>
      </c>
    </row>
    <row r="12" spans="1:25" ht="19.5" customHeight="1">
      <c r="A12" s="422" t="s">
        <v>207</v>
      </c>
      <c r="B12" s="384">
        <v>3495.544</v>
      </c>
      <c r="C12" s="385">
        <v>1236.777</v>
      </c>
      <c r="D12" s="386">
        <v>0</v>
      </c>
      <c r="E12" s="385">
        <v>0</v>
      </c>
      <c r="F12" s="387">
        <f t="shared" si="0"/>
        <v>4732.321</v>
      </c>
      <c r="G12" s="388">
        <f t="shared" si="1"/>
        <v>0.08651708124770377</v>
      </c>
      <c r="H12" s="389">
        <v>2533.804</v>
      </c>
      <c r="I12" s="385">
        <v>1314.879</v>
      </c>
      <c r="J12" s="386"/>
      <c r="K12" s="385">
        <v>2.131</v>
      </c>
      <c r="L12" s="387">
        <f t="shared" si="2"/>
        <v>3850.814</v>
      </c>
      <c r="M12" s="390">
        <f t="shared" si="3"/>
        <v>0.22891445808600475</v>
      </c>
      <c r="N12" s="384">
        <v>28632.924000000003</v>
      </c>
      <c r="O12" s="385">
        <v>9938.484999999999</v>
      </c>
      <c r="P12" s="386"/>
      <c r="Q12" s="385">
        <v>43.188</v>
      </c>
      <c r="R12" s="387">
        <f t="shared" si="4"/>
        <v>38614.597</v>
      </c>
      <c r="S12" s="388">
        <f t="shared" si="5"/>
        <v>0.07732215131352566</v>
      </c>
      <c r="T12" s="389">
        <v>24405.005</v>
      </c>
      <c r="U12" s="385">
        <v>11121.64</v>
      </c>
      <c r="V12" s="386">
        <v>198.25300000000004</v>
      </c>
      <c r="W12" s="385">
        <v>646.17</v>
      </c>
      <c r="X12" s="387">
        <f t="shared" si="6"/>
        <v>36371.068</v>
      </c>
      <c r="Y12" s="391">
        <f t="shared" si="7"/>
        <v>0.06168444105078241</v>
      </c>
    </row>
    <row r="13" spans="1:25" ht="19.5" customHeight="1">
      <c r="A13" s="422" t="s">
        <v>208</v>
      </c>
      <c r="B13" s="384">
        <v>2227.419</v>
      </c>
      <c r="C13" s="385">
        <v>1043.435</v>
      </c>
      <c r="D13" s="386">
        <v>886.336</v>
      </c>
      <c r="E13" s="385">
        <v>250.005</v>
      </c>
      <c r="F13" s="387">
        <f t="shared" si="0"/>
        <v>4407.195</v>
      </c>
      <c r="G13" s="388">
        <f t="shared" si="1"/>
        <v>0.08057307352765668</v>
      </c>
      <c r="H13" s="389">
        <v>2162.0119999999997</v>
      </c>
      <c r="I13" s="385">
        <v>972.796</v>
      </c>
      <c r="J13" s="386">
        <v>1148.729</v>
      </c>
      <c r="K13" s="385">
        <v>26.532</v>
      </c>
      <c r="L13" s="387">
        <f t="shared" si="2"/>
        <v>4310.069</v>
      </c>
      <c r="M13" s="390">
        <f t="shared" si="3"/>
        <v>0.022534674038861002</v>
      </c>
      <c r="N13" s="384">
        <v>21852.861000000004</v>
      </c>
      <c r="O13" s="385">
        <v>10375.755000000001</v>
      </c>
      <c r="P13" s="386">
        <v>11931.907</v>
      </c>
      <c r="Q13" s="385">
        <v>2853.127</v>
      </c>
      <c r="R13" s="387">
        <f t="shared" si="4"/>
        <v>47013.65</v>
      </c>
      <c r="S13" s="388">
        <f t="shared" si="5"/>
        <v>0.09414047643954787</v>
      </c>
      <c r="T13" s="389">
        <v>21720.561999999998</v>
      </c>
      <c r="U13" s="385">
        <v>12846.122000000001</v>
      </c>
      <c r="V13" s="386">
        <v>9356.188</v>
      </c>
      <c r="W13" s="385">
        <v>3604.155</v>
      </c>
      <c r="X13" s="387">
        <f t="shared" si="6"/>
        <v>47527.027</v>
      </c>
      <c r="Y13" s="391">
        <f t="shared" si="7"/>
        <v>-0.010801790736879036</v>
      </c>
    </row>
    <row r="14" spans="1:25" ht="19.5" customHeight="1">
      <c r="A14" s="422" t="s">
        <v>209</v>
      </c>
      <c r="B14" s="384">
        <v>2816.802</v>
      </c>
      <c r="C14" s="385">
        <v>520.141</v>
      </c>
      <c r="D14" s="386">
        <v>0</v>
      </c>
      <c r="E14" s="385">
        <v>0</v>
      </c>
      <c r="F14" s="387">
        <f t="shared" si="0"/>
        <v>3336.943</v>
      </c>
      <c r="G14" s="388">
        <f t="shared" si="1"/>
        <v>0.061006548087071094</v>
      </c>
      <c r="H14" s="389">
        <v>2945.911</v>
      </c>
      <c r="I14" s="385">
        <v>1094.7250000000004</v>
      </c>
      <c r="J14" s="386">
        <v>38.342</v>
      </c>
      <c r="K14" s="385"/>
      <c r="L14" s="387">
        <f t="shared" si="2"/>
        <v>4078.9780000000005</v>
      </c>
      <c r="M14" s="390">
        <f t="shared" si="3"/>
        <v>-0.18191689192734073</v>
      </c>
      <c r="N14" s="384">
        <v>22910.611</v>
      </c>
      <c r="O14" s="385">
        <v>5114.191000000002</v>
      </c>
      <c r="P14" s="386">
        <v>39.536</v>
      </c>
      <c r="Q14" s="385">
        <v>12.352</v>
      </c>
      <c r="R14" s="387">
        <f t="shared" si="4"/>
        <v>28076.690000000002</v>
      </c>
      <c r="S14" s="388">
        <f t="shared" si="5"/>
        <v>0.056220969302436405</v>
      </c>
      <c r="T14" s="389">
        <v>32760.521999999997</v>
      </c>
      <c r="U14" s="385">
        <v>9341.759</v>
      </c>
      <c r="V14" s="386">
        <v>38.342</v>
      </c>
      <c r="W14" s="385"/>
      <c r="X14" s="387">
        <f t="shared" si="6"/>
        <v>42140.62299999999</v>
      </c>
      <c r="Y14" s="391">
        <f t="shared" si="7"/>
        <v>-0.3337381367143052</v>
      </c>
    </row>
    <row r="15" spans="1:25" ht="19.5" customHeight="1">
      <c r="A15" s="422" t="s">
        <v>210</v>
      </c>
      <c r="B15" s="384">
        <v>0</v>
      </c>
      <c r="C15" s="385">
        <v>0</v>
      </c>
      <c r="D15" s="386">
        <v>1929.89</v>
      </c>
      <c r="E15" s="385">
        <v>1403.836</v>
      </c>
      <c r="F15" s="387">
        <f t="shared" si="0"/>
        <v>3333.726</v>
      </c>
      <c r="G15" s="388">
        <f t="shared" si="1"/>
        <v>0.060947734356900665</v>
      </c>
      <c r="H15" s="389"/>
      <c r="I15" s="385"/>
      <c r="J15" s="386"/>
      <c r="K15" s="385"/>
      <c r="L15" s="387">
        <f t="shared" si="2"/>
        <v>0</v>
      </c>
      <c r="M15" s="390" t="str">
        <f t="shared" si="3"/>
        <v>         /0</v>
      </c>
      <c r="N15" s="384"/>
      <c r="O15" s="385"/>
      <c r="P15" s="386">
        <v>5522.603</v>
      </c>
      <c r="Q15" s="385">
        <v>3963.362</v>
      </c>
      <c r="R15" s="387">
        <f t="shared" si="4"/>
        <v>9485.965</v>
      </c>
      <c r="S15" s="388">
        <f t="shared" si="5"/>
        <v>0.018994765660374714</v>
      </c>
      <c r="T15" s="389"/>
      <c r="U15" s="385"/>
      <c r="V15" s="386"/>
      <c r="W15" s="385"/>
      <c r="X15" s="387">
        <f t="shared" si="6"/>
        <v>0</v>
      </c>
      <c r="Y15" s="391" t="str">
        <f t="shared" si="7"/>
        <v>         /0</v>
      </c>
    </row>
    <row r="16" spans="1:25" ht="19.5" customHeight="1">
      <c r="A16" s="422" t="s">
        <v>211</v>
      </c>
      <c r="B16" s="384">
        <v>0</v>
      </c>
      <c r="C16" s="385">
        <v>0</v>
      </c>
      <c r="D16" s="386">
        <v>689.462</v>
      </c>
      <c r="E16" s="385">
        <v>703.84</v>
      </c>
      <c r="F16" s="387">
        <f t="shared" si="0"/>
        <v>1393.3020000000001</v>
      </c>
      <c r="G16" s="388">
        <f t="shared" si="1"/>
        <v>0.02547257938263025</v>
      </c>
      <c r="H16" s="389"/>
      <c r="I16" s="385"/>
      <c r="J16" s="386"/>
      <c r="K16" s="385"/>
      <c r="L16" s="387">
        <f t="shared" si="2"/>
        <v>0</v>
      </c>
      <c r="M16" s="390" t="str">
        <f t="shared" si="3"/>
        <v>         /0</v>
      </c>
      <c r="N16" s="384"/>
      <c r="O16" s="385"/>
      <c r="P16" s="386">
        <v>3760.831</v>
      </c>
      <c r="Q16" s="385">
        <v>3295.974</v>
      </c>
      <c r="R16" s="387">
        <f t="shared" si="4"/>
        <v>7056.805</v>
      </c>
      <c r="S16" s="388">
        <f t="shared" si="5"/>
        <v>0.014130597918710493</v>
      </c>
      <c r="T16" s="389"/>
      <c r="U16" s="385"/>
      <c r="V16" s="386"/>
      <c r="W16" s="385"/>
      <c r="X16" s="387">
        <f t="shared" si="6"/>
        <v>0</v>
      </c>
      <c r="Y16" s="391" t="str">
        <f t="shared" si="7"/>
        <v>         /0</v>
      </c>
    </row>
    <row r="17" spans="1:25" ht="19.5" customHeight="1">
      <c r="A17" s="422" t="s">
        <v>179</v>
      </c>
      <c r="B17" s="384">
        <v>528.299</v>
      </c>
      <c r="C17" s="385">
        <v>744.523</v>
      </c>
      <c r="D17" s="386">
        <v>0</v>
      </c>
      <c r="E17" s="385">
        <v>0</v>
      </c>
      <c r="F17" s="387">
        <f t="shared" si="0"/>
        <v>1272.8220000000001</v>
      </c>
      <c r="G17" s="388">
        <f t="shared" si="1"/>
        <v>0.023269943942489282</v>
      </c>
      <c r="H17" s="389">
        <v>468.916</v>
      </c>
      <c r="I17" s="385">
        <v>821.129</v>
      </c>
      <c r="J17" s="386"/>
      <c r="K17" s="385"/>
      <c r="L17" s="387">
        <f t="shared" si="2"/>
        <v>1290.045</v>
      </c>
      <c r="M17" s="390">
        <f t="shared" si="3"/>
        <v>-0.01335069706870684</v>
      </c>
      <c r="N17" s="384">
        <v>4471.981</v>
      </c>
      <c r="O17" s="385">
        <v>6285.223</v>
      </c>
      <c r="P17" s="386"/>
      <c r="Q17" s="385"/>
      <c r="R17" s="387">
        <f t="shared" si="4"/>
        <v>10757.204</v>
      </c>
      <c r="S17" s="388">
        <f t="shared" si="5"/>
        <v>0.021540303926995883</v>
      </c>
      <c r="T17" s="389">
        <v>3215.572</v>
      </c>
      <c r="U17" s="385">
        <v>7294.3009999999995</v>
      </c>
      <c r="V17" s="386"/>
      <c r="W17" s="385"/>
      <c r="X17" s="387">
        <f t="shared" si="6"/>
        <v>10509.873</v>
      </c>
      <c r="Y17" s="391">
        <f t="shared" si="7"/>
        <v>0.023533205396487622</v>
      </c>
    </row>
    <row r="18" spans="1:25" ht="19.5" customHeight="1">
      <c r="A18" s="422" t="s">
        <v>212</v>
      </c>
      <c r="B18" s="384">
        <v>900.486</v>
      </c>
      <c r="C18" s="385">
        <v>343.713</v>
      </c>
      <c r="D18" s="386">
        <v>0</v>
      </c>
      <c r="E18" s="385">
        <v>0</v>
      </c>
      <c r="F18" s="387">
        <f t="shared" si="0"/>
        <v>1244.199</v>
      </c>
      <c r="G18" s="388">
        <f t="shared" si="1"/>
        <v>0.022746653485955788</v>
      </c>
      <c r="H18" s="389">
        <v>845.926</v>
      </c>
      <c r="I18" s="385">
        <v>568.763</v>
      </c>
      <c r="J18" s="386"/>
      <c r="K18" s="385"/>
      <c r="L18" s="387">
        <f t="shared" si="2"/>
        <v>1414.689</v>
      </c>
      <c r="M18" s="390">
        <f t="shared" si="3"/>
        <v>-0.12051412006455131</v>
      </c>
      <c r="N18" s="384">
        <v>7777.39</v>
      </c>
      <c r="O18" s="385">
        <v>4609.972999999999</v>
      </c>
      <c r="P18" s="386"/>
      <c r="Q18" s="385"/>
      <c r="R18" s="387">
        <f t="shared" si="4"/>
        <v>12387.363</v>
      </c>
      <c r="S18" s="388">
        <f t="shared" si="5"/>
        <v>0.024804546225396813</v>
      </c>
      <c r="T18" s="389">
        <v>10162.515999999998</v>
      </c>
      <c r="U18" s="385">
        <v>568.763</v>
      </c>
      <c r="V18" s="386"/>
      <c r="W18" s="385"/>
      <c r="X18" s="387">
        <f t="shared" si="6"/>
        <v>10731.278999999999</v>
      </c>
      <c r="Y18" s="391">
        <f t="shared" si="7"/>
        <v>0.15432307742627893</v>
      </c>
    </row>
    <row r="19" spans="1:25" ht="19.5" customHeight="1">
      <c r="A19" s="422" t="s">
        <v>213</v>
      </c>
      <c r="B19" s="384">
        <v>0</v>
      </c>
      <c r="C19" s="385">
        <v>0</v>
      </c>
      <c r="D19" s="386">
        <v>909.923</v>
      </c>
      <c r="E19" s="385">
        <v>235.016</v>
      </c>
      <c r="F19" s="387">
        <f t="shared" si="0"/>
        <v>1144.939</v>
      </c>
      <c r="G19" s="388">
        <f t="shared" si="1"/>
        <v>0.020931965622506318</v>
      </c>
      <c r="H19" s="389"/>
      <c r="I19" s="385"/>
      <c r="J19" s="386"/>
      <c r="K19" s="385"/>
      <c r="L19" s="387">
        <f t="shared" si="2"/>
        <v>0</v>
      </c>
      <c r="M19" s="390" t="str">
        <f t="shared" si="3"/>
        <v>         /0</v>
      </c>
      <c r="N19" s="384"/>
      <c r="O19" s="385"/>
      <c r="P19" s="386">
        <v>5343.392</v>
      </c>
      <c r="Q19" s="385">
        <v>1621.3780000000002</v>
      </c>
      <c r="R19" s="387">
        <f t="shared" si="4"/>
        <v>6964.77</v>
      </c>
      <c r="S19" s="388">
        <f t="shared" si="5"/>
        <v>0.013946306361915524</v>
      </c>
      <c r="T19" s="389"/>
      <c r="U19" s="385"/>
      <c r="V19" s="386"/>
      <c r="W19" s="385"/>
      <c r="X19" s="387">
        <f t="shared" si="6"/>
        <v>0</v>
      </c>
      <c r="Y19" s="391" t="str">
        <f t="shared" si="7"/>
        <v>         /0</v>
      </c>
    </row>
    <row r="20" spans="1:25" ht="19.5" customHeight="1">
      <c r="A20" s="422" t="s">
        <v>214</v>
      </c>
      <c r="B20" s="384">
        <v>0</v>
      </c>
      <c r="C20" s="385">
        <v>0</v>
      </c>
      <c r="D20" s="386">
        <v>739.1030000000001</v>
      </c>
      <c r="E20" s="385">
        <v>388.48199999999997</v>
      </c>
      <c r="F20" s="387">
        <f t="shared" si="0"/>
        <v>1127.585</v>
      </c>
      <c r="G20" s="388">
        <f t="shared" si="1"/>
        <v>0.020614696902152677</v>
      </c>
      <c r="H20" s="389"/>
      <c r="I20" s="385"/>
      <c r="J20" s="386">
        <v>2442.62</v>
      </c>
      <c r="K20" s="385">
        <v>781.154</v>
      </c>
      <c r="L20" s="387">
        <f t="shared" si="2"/>
        <v>3223.774</v>
      </c>
      <c r="M20" s="390">
        <f t="shared" si="3"/>
        <v>-0.6502282728255764</v>
      </c>
      <c r="N20" s="384"/>
      <c r="O20" s="385"/>
      <c r="P20" s="386">
        <v>23308.347</v>
      </c>
      <c r="Q20" s="385">
        <v>8059.077999999999</v>
      </c>
      <c r="R20" s="387">
        <f t="shared" si="4"/>
        <v>31367.425</v>
      </c>
      <c r="S20" s="388">
        <f t="shared" si="5"/>
        <v>0.06281036112239285</v>
      </c>
      <c r="T20" s="389"/>
      <c r="U20" s="385"/>
      <c r="V20" s="386">
        <v>23051.716</v>
      </c>
      <c r="W20" s="385">
        <v>7586.611000000002</v>
      </c>
      <c r="X20" s="387">
        <f t="shared" si="6"/>
        <v>30638.327</v>
      </c>
      <c r="Y20" s="391">
        <f t="shared" si="7"/>
        <v>0.023796925987505713</v>
      </c>
    </row>
    <row r="21" spans="1:25" ht="19.5" customHeight="1">
      <c r="A21" s="422" t="s">
        <v>167</v>
      </c>
      <c r="B21" s="384">
        <v>635.6450000000001</v>
      </c>
      <c r="C21" s="385">
        <v>479.852</v>
      </c>
      <c r="D21" s="386">
        <v>0</v>
      </c>
      <c r="E21" s="385">
        <v>0</v>
      </c>
      <c r="F21" s="387">
        <f t="shared" si="0"/>
        <v>1115.497</v>
      </c>
      <c r="G21" s="388">
        <f t="shared" si="1"/>
        <v>0.020393702071471866</v>
      </c>
      <c r="H21" s="389">
        <v>706.886</v>
      </c>
      <c r="I21" s="385">
        <v>504.77599999999995</v>
      </c>
      <c r="J21" s="386"/>
      <c r="K21" s="385"/>
      <c r="L21" s="387">
        <f t="shared" si="2"/>
        <v>1211.6619999999998</v>
      </c>
      <c r="M21" s="390">
        <f t="shared" si="3"/>
        <v>-0.07936619288217317</v>
      </c>
      <c r="N21" s="384">
        <v>4170.517</v>
      </c>
      <c r="O21" s="385">
        <v>2787.393</v>
      </c>
      <c r="P21" s="386"/>
      <c r="Q21" s="385"/>
      <c r="R21" s="387">
        <f t="shared" si="4"/>
        <v>6957.91</v>
      </c>
      <c r="S21" s="388">
        <f t="shared" si="5"/>
        <v>0.013932569847767499</v>
      </c>
      <c r="T21" s="389">
        <v>6156.092</v>
      </c>
      <c r="U21" s="385">
        <v>4345.926000000001</v>
      </c>
      <c r="V21" s="386"/>
      <c r="W21" s="385"/>
      <c r="X21" s="387">
        <f t="shared" si="6"/>
        <v>10502.018</v>
      </c>
      <c r="Y21" s="391">
        <f t="shared" si="7"/>
        <v>-0.3374692368647626</v>
      </c>
    </row>
    <row r="22" spans="1:25" ht="19.5" customHeight="1">
      <c r="A22" s="422" t="s">
        <v>168</v>
      </c>
      <c r="B22" s="384">
        <v>743.775</v>
      </c>
      <c r="C22" s="385">
        <v>360.17900000000003</v>
      </c>
      <c r="D22" s="386">
        <v>0</v>
      </c>
      <c r="E22" s="385">
        <v>0</v>
      </c>
      <c r="F22" s="387">
        <f t="shared" si="0"/>
        <v>1103.954</v>
      </c>
      <c r="G22" s="388">
        <f t="shared" si="1"/>
        <v>0.020182671021625027</v>
      </c>
      <c r="H22" s="389">
        <v>432.977</v>
      </c>
      <c r="I22" s="385">
        <v>194.11599999999999</v>
      </c>
      <c r="J22" s="386"/>
      <c r="K22" s="385"/>
      <c r="L22" s="387">
        <f t="shared" si="2"/>
        <v>627.093</v>
      </c>
      <c r="M22" s="390">
        <f t="shared" si="3"/>
        <v>0.7604310684380149</v>
      </c>
      <c r="N22" s="384">
        <v>4559.004</v>
      </c>
      <c r="O22" s="385">
        <v>1907.539</v>
      </c>
      <c r="P22" s="386"/>
      <c r="Q22" s="385"/>
      <c r="R22" s="387">
        <f t="shared" si="4"/>
        <v>6466.543</v>
      </c>
      <c r="S22" s="388">
        <f t="shared" si="5"/>
        <v>0.012948652974972654</v>
      </c>
      <c r="T22" s="389">
        <v>4486.831999999999</v>
      </c>
      <c r="U22" s="385">
        <v>2849.248</v>
      </c>
      <c r="V22" s="386"/>
      <c r="W22" s="385"/>
      <c r="X22" s="387">
        <f t="shared" si="6"/>
        <v>7336.08</v>
      </c>
      <c r="Y22" s="391">
        <f t="shared" si="7"/>
        <v>-0.11852883283715554</v>
      </c>
    </row>
    <row r="23" spans="1:25" ht="19.5" customHeight="1">
      <c r="A23" s="422" t="s">
        <v>215</v>
      </c>
      <c r="B23" s="384">
        <v>838.587</v>
      </c>
      <c r="C23" s="385">
        <v>71.489</v>
      </c>
      <c r="D23" s="386">
        <v>0</v>
      </c>
      <c r="E23" s="385">
        <v>0</v>
      </c>
      <c r="F23" s="387">
        <f t="shared" si="0"/>
        <v>910.076</v>
      </c>
      <c r="G23" s="388">
        <f t="shared" si="1"/>
        <v>0.01663816111239818</v>
      </c>
      <c r="H23" s="389">
        <v>463.333</v>
      </c>
      <c r="I23" s="385">
        <v>72.08</v>
      </c>
      <c r="J23" s="386"/>
      <c r="K23" s="385"/>
      <c r="L23" s="387">
        <f t="shared" si="2"/>
        <v>535.413</v>
      </c>
      <c r="M23" s="390">
        <f t="shared" si="3"/>
        <v>0.6997644808773789</v>
      </c>
      <c r="N23" s="384">
        <v>6296.019</v>
      </c>
      <c r="O23" s="385">
        <v>990.4979999999998</v>
      </c>
      <c r="P23" s="386">
        <v>96.968</v>
      </c>
      <c r="Q23" s="385">
        <v>11.984</v>
      </c>
      <c r="R23" s="387">
        <f t="shared" si="4"/>
        <v>7395.469</v>
      </c>
      <c r="S23" s="388">
        <f t="shared" si="5"/>
        <v>0.014808741188014686</v>
      </c>
      <c r="T23" s="389">
        <v>6658.842</v>
      </c>
      <c r="U23" s="385">
        <v>1214.7199999999998</v>
      </c>
      <c r="V23" s="386">
        <v>610.775</v>
      </c>
      <c r="W23" s="385">
        <v>5.879</v>
      </c>
      <c r="X23" s="387">
        <f t="shared" si="6"/>
        <v>8490.216</v>
      </c>
      <c r="Y23" s="391">
        <f t="shared" si="7"/>
        <v>-0.12894218474535868</v>
      </c>
    </row>
    <row r="24" spans="1:25" ht="19.5" customHeight="1">
      <c r="A24" s="422" t="s">
        <v>216</v>
      </c>
      <c r="B24" s="384">
        <v>560.143</v>
      </c>
      <c r="C24" s="385">
        <v>299.765</v>
      </c>
      <c r="D24" s="386">
        <v>0</v>
      </c>
      <c r="E24" s="385">
        <v>0</v>
      </c>
      <c r="F24" s="387">
        <f t="shared" si="0"/>
        <v>859.908</v>
      </c>
      <c r="G24" s="388">
        <f t="shared" si="1"/>
        <v>0.015720981375006146</v>
      </c>
      <c r="H24" s="389">
        <v>685.837</v>
      </c>
      <c r="I24" s="385">
        <v>513.452</v>
      </c>
      <c r="J24" s="386"/>
      <c r="K24" s="385"/>
      <c r="L24" s="387">
        <f t="shared" si="2"/>
        <v>1199.289</v>
      </c>
      <c r="M24" s="390">
        <f t="shared" si="3"/>
        <v>-0.28298516871246215</v>
      </c>
      <c r="N24" s="384">
        <v>6669.057</v>
      </c>
      <c r="O24" s="385">
        <v>3829.702</v>
      </c>
      <c r="P24" s="386"/>
      <c r="Q24" s="385"/>
      <c r="R24" s="387">
        <f t="shared" si="4"/>
        <v>10498.759</v>
      </c>
      <c r="S24" s="388">
        <f t="shared" si="5"/>
        <v>0.021022791769709247</v>
      </c>
      <c r="T24" s="389">
        <v>4301.1759999999995</v>
      </c>
      <c r="U24" s="385">
        <v>3670.799</v>
      </c>
      <c r="V24" s="386"/>
      <c r="W24" s="385"/>
      <c r="X24" s="387">
        <f t="shared" si="6"/>
        <v>7971.974999999999</v>
      </c>
      <c r="Y24" s="391">
        <f t="shared" si="7"/>
        <v>0.3169583447012818</v>
      </c>
    </row>
    <row r="25" spans="1:25" ht="19.5" customHeight="1">
      <c r="A25" s="422" t="s">
        <v>217</v>
      </c>
      <c r="B25" s="384">
        <v>0</v>
      </c>
      <c r="C25" s="385">
        <v>0</v>
      </c>
      <c r="D25" s="386">
        <v>537.92</v>
      </c>
      <c r="E25" s="385">
        <v>135.185</v>
      </c>
      <c r="F25" s="387">
        <f t="shared" si="0"/>
        <v>673.105</v>
      </c>
      <c r="G25" s="388">
        <f t="shared" si="1"/>
        <v>0.012305817794954241</v>
      </c>
      <c r="H25" s="389"/>
      <c r="I25" s="385"/>
      <c r="J25" s="386">
        <v>1053.169</v>
      </c>
      <c r="K25" s="385">
        <v>385.807</v>
      </c>
      <c r="L25" s="387">
        <f t="shared" si="2"/>
        <v>1438.976</v>
      </c>
      <c r="M25" s="390">
        <f t="shared" si="3"/>
        <v>-0.5322333381515745</v>
      </c>
      <c r="N25" s="384"/>
      <c r="O25" s="385"/>
      <c r="P25" s="386">
        <v>7166.661</v>
      </c>
      <c r="Q25" s="385">
        <v>2075.441</v>
      </c>
      <c r="R25" s="387">
        <f t="shared" si="4"/>
        <v>9242.101999999999</v>
      </c>
      <c r="S25" s="388">
        <f t="shared" si="5"/>
        <v>0.01850645260648552</v>
      </c>
      <c r="T25" s="389"/>
      <c r="U25" s="385"/>
      <c r="V25" s="386">
        <v>8312.094000000001</v>
      </c>
      <c r="W25" s="385">
        <v>2165.415</v>
      </c>
      <c r="X25" s="387">
        <f t="shared" si="6"/>
        <v>10477.509000000002</v>
      </c>
      <c r="Y25" s="391">
        <f t="shared" si="7"/>
        <v>-0.11791037354394085</v>
      </c>
    </row>
    <row r="26" spans="1:25" ht="19.5" customHeight="1">
      <c r="A26" s="422" t="s">
        <v>180</v>
      </c>
      <c r="B26" s="384">
        <v>252.62</v>
      </c>
      <c r="C26" s="385">
        <v>401.967</v>
      </c>
      <c r="D26" s="386">
        <v>0</v>
      </c>
      <c r="E26" s="385">
        <v>0</v>
      </c>
      <c r="F26" s="387">
        <f t="shared" si="0"/>
        <v>654.587</v>
      </c>
      <c r="G26" s="388">
        <f t="shared" si="1"/>
        <v>0.01196726863259924</v>
      </c>
      <c r="H26" s="389">
        <v>286.7540000000001</v>
      </c>
      <c r="I26" s="385">
        <v>651.508</v>
      </c>
      <c r="J26" s="386"/>
      <c r="K26" s="385"/>
      <c r="L26" s="387">
        <f t="shared" si="2"/>
        <v>938.2620000000002</v>
      </c>
      <c r="M26" s="390">
        <f t="shared" si="3"/>
        <v>-0.3023409239636692</v>
      </c>
      <c r="N26" s="384">
        <v>2051.6890000000003</v>
      </c>
      <c r="O26" s="385">
        <v>3910.114</v>
      </c>
      <c r="P26" s="386"/>
      <c r="Q26" s="385"/>
      <c r="R26" s="387">
        <f t="shared" si="4"/>
        <v>5961.803</v>
      </c>
      <c r="S26" s="388">
        <f t="shared" si="5"/>
        <v>0.011937957909218403</v>
      </c>
      <c r="T26" s="389">
        <v>2021.1149999999998</v>
      </c>
      <c r="U26" s="385">
        <v>3700.7320000000004</v>
      </c>
      <c r="V26" s="386"/>
      <c r="W26" s="385"/>
      <c r="X26" s="387">
        <f t="shared" si="6"/>
        <v>5721.847</v>
      </c>
      <c r="Y26" s="391">
        <f t="shared" si="7"/>
        <v>0.041936808167013284</v>
      </c>
    </row>
    <row r="27" spans="1:25" ht="19.5" customHeight="1">
      <c r="A27" s="422" t="s">
        <v>156</v>
      </c>
      <c r="B27" s="384">
        <v>471.304</v>
      </c>
      <c r="C27" s="385">
        <v>182.27100000000002</v>
      </c>
      <c r="D27" s="386">
        <v>0</v>
      </c>
      <c r="E27" s="385">
        <v>0</v>
      </c>
      <c r="F27" s="387">
        <f t="shared" si="0"/>
        <v>653.575</v>
      </c>
      <c r="G27" s="388">
        <f t="shared" si="1"/>
        <v>0.01194876707993139</v>
      </c>
      <c r="H27" s="389">
        <v>794.047</v>
      </c>
      <c r="I27" s="385">
        <v>424.147</v>
      </c>
      <c r="J27" s="386">
        <v>0</v>
      </c>
      <c r="K27" s="385">
        <v>0</v>
      </c>
      <c r="L27" s="387">
        <f t="shared" si="2"/>
        <v>1218.194</v>
      </c>
      <c r="M27" s="390">
        <f t="shared" si="3"/>
        <v>-0.4634885740694832</v>
      </c>
      <c r="N27" s="384">
        <v>6378.478000000002</v>
      </c>
      <c r="O27" s="385">
        <v>2944.6960000000004</v>
      </c>
      <c r="P27" s="386">
        <v>0</v>
      </c>
      <c r="Q27" s="385">
        <v>0</v>
      </c>
      <c r="R27" s="387">
        <f t="shared" si="4"/>
        <v>9323.174000000003</v>
      </c>
      <c r="S27" s="388">
        <f t="shared" si="5"/>
        <v>0.01866879177193869</v>
      </c>
      <c r="T27" s="389">
        <v>5746.7339999999995</v>
      </c>
      <c r="U27" s="385">
        <v>3257.986</v>
      </c>
      <c r="V27" s="386">
        <v>0</v>
      </c>
      <c r="W27" s="385">
        <v>0</v>
      </c>
      <c r="X27" s="387">
        <f t="shared" si="6"/>
        <v>9004.72</v>
      </c>
      <c r="Y27" s="391">
        <f t="shared" si="7"/>
        <v>0.035365230679021975</v>
      </c>
    </row>
    <row r="28" spans="1:25" ht="19.5" customHeight="1">
      <c r="A28" s="422" t="s">
        <v>218</v>
      </c>
      <c r="B28" s="384">
        <v>236.156</v>
      </c>
      <c r="C28" s="385">
        <v>359.705</v>
      </c>
      <c r="D28" s="386">
        <v>0</v>
      </c>
      <c r="E28" s="385">
        <v>24.896</v>
      </c>
      <c r="F28" s="387">
        <f t="shared" si="0"/>
        <v>620.757</v>
      </c>
      <c r="G28" s="388">
        <f t="shared" si="1"/>
        <v>0.011348782934226323</v>
      </c>
      <c r="H28" s="389">
        <v>302.69</v>
      </c>
      <c r="I28" s="385">
        <v>345.179</v>
      </c>
      <c r="J28" s="386"/>
      <c r="K28" s="385"/>
      <c r="L28" s="387">
        <f t="shared" si="2"/>
        <v>647.8689999999999</v>
      </c>
      <c r="M28" s="390">
        <f t="shared" si="3"/>
        <v>-0.04184796617834774</v>
      </c>
      <c r="N28" s="384">
        <v>2989.1369999999997</v>
      </c>
      <c r="O28" s="385">
        <v>3258.5019999999995</v>
      </c>
      <c r="P28" s="386"/>
      <c r="Q28" s="385">
        <v>24.896</v>
      </c>
      <c r="R28" s="387">
        <f t="shared" si="4"/>
        <v>6272.534999999999</v>
      </c>
      <c r="S28" s="388">
        <f t="shared" si="5"/>
        <v>0.012560169937533871</v>
      </c>
      <c r="T28" s="389">
        <v>3189.3780000000006</v>
      </c>
      <c r="U28" s="385">
        <v>3353.715</v>
      </c>
      <c r="V28" s="386"/>
      <c r="W28" s="385"/>
      <c r="X28" s="387">
        <f t="shared" si="6"/>
        <v>6543.093000000001</v>
      </c>
      <c r="Y28" s="391">
        <f t="shared" si="7"/>
        <v>-0.041350168796317255</v>
      </c>
    </row>
    <row r="29" spans="1:25" ht="19.5" customHeight="1">
      <c r="A29" s="422" t="s">
        <v>219</v>
      </c>
      <c r="B29" s="384">
        <v>497.959</v>
      </c>
      <c r="C29" s="385">
        <v>0.902</v>
      </c>
      <c r="D29" s="386">
        <v>0</v>
      </c>
      <c r="E29" s="385">
        <v>117.823</v>
      </c>
      <c r="F29" s="387">
        <f t="shared" si="0"/>
        <v>616.684</v>
      </c>
      <c r="G29" s="388">
        <f t="shared" si="1"/>
        <v>0.011274319669388223</v>
      </c>
      <c r="H29" s="389">
        <v>199.799</v>
      </c>
      <c r="I29" s="385">
        <v>0</v>
      </c>
      <c r="J29" s="386"/>
      <c r="K29" s="385">
        <v>101.032</v>
      </c>
      <c r="L29" s="387">
        <f t="shared" si="2"/>
        <v>300.831</v>
      </c>
      <c r="M29" s="390">
        <f t="shared" si="3"/>
        <v>1.0499350133463636</v>
      </c>
      <c r="N29" s="384">
        <v>3302.6220000000003</v>
      </c>
      <c r="O29" s="385">
        <v>161.91400000000002</v>
      </c>
      <c r="P29" s="386"/>
      <c r="Q29" s="385">
        <v>268.26200000000006</v>
      </c>
      <c r="R29" s="387">
        <f t="shared" si="4"/>
        <v>3732.7980000000007</v>
      </c>
      <c r="S29" s="388">
        <f t="shared" si="5"/>
        <v>0.007474582002728812</v>
      </c>
      <c r="T29" s="389">
        <v>4312.069</v>
      </c>
      <c r="U29" s="385">
        <v>315.426</v>
      </c>
      <c r="V29" s="386">
        <v>56.745</v>
      </c>
      <c r="W29" s="385">
        <v>701.874</v>
      </c>
      <c r="X29" s="387">
        <f t="shared" si="6"/>
        <v>5386.1140000000005</v>
      </c>
      <c r="Y29" s="391">
        <f t="shared" si="7"/>
        <v>-0.3069589689338176</v>
      </c>
    </row>
    <row r="30" spans="1:25" ht="19.5" customHeight="1">
      <c r="A30" s="422" t="s">
        <v>220</v>
      </c>
      <c r="B30" s="384">
        <v>232.413</v>
      </c>
      <c r="C30" s="385">
        <v>304.461</v>
      </c>
      <c r="D30" s="386">
        <v>0.58</v>
      </c>
      <c r="E30" s="385">
        <v>0</v>
      </c>
      <c r="F30" s="387">
        <f t="shared" si="0"/>
        <v>537.4540000000001</v>
      </c>
      <c r="G30" s="388">
        <f t="shared" si="1"/>
        <v>0.009825823604295522</v>
      </c>
      <c r="H30" s="389">
        <v>197.499</v>
      </c>
      <c r="I30" s="385">
        <v>259.116</v>
      </c>
      <c r="J30" s="386"/>
      <c r="K30" s="385"/>
      <c r="L30" s="387">
        <f t="shared" si="2"/>
        <v>456.615</v>
      </c>
      <c r="M30" s="390">
        <f t="shared" si="3"/>
        <v>0.17703973807255569</v>
      </c>
      <c r="N30" s="384">
        <v>2119.6639999999998</v>
      </c>
      <c r="O30" s="385">
        <v>1968.376</v>
      </c>
      <c r="P30" s="386">
        <v>0.58</v>
      </c>
      <c r="Q30" s="385"/>
      <c r="R30" s="387">
        <f t="shared" si="4"/>
        <v>4088.62</v>
      </c>
      <c r="S30" s="388">
        <f t="shared" si="5"/>
        <v>0.008187082576661548</v>
      </c>
      <c r="T30" s="389">
        <v>2263.374</v>
      </c>
      <c r="U30" s="385">
        <v>1836.985</v>
      </c>
      <c r="V30" s="386"/>
      <c r="W30" s="385"/>
      <c r="X30" s="387">
        <f t="shared" si="6"/>
        <v>4100.3589999999995</v>
      </c>
      <c r="Y30" s="391">
        <f t="shared" si="7"/>
        <v>-0.0028629200516343545</v>
      </c>
    </row>
    <row r="31" spans="1:25" ht="19.5" customHeight="1">
      <c r="A31" s="422" t="s">
        <v>162</v>
      </c>
      <c r="B31" s="384">
        <v>404.364</v>
      </c>
      <c r="C31" s="385">
        <v>121.98500000000001</v>
      </c>
      <c r="D31" s="386">
        <v>0</v>
      </c>
      <c r="E31" s="385">
        <v>0</v>
      </c>
      <c r="F31" s="387">
        <f t="shared" si="0"/>
        <v>526.3489999999999</v>
      </c>
      <c r="G31" s="388">
        <f t="shared" si="1"/>
        <v>0.009622800143449193</v>
      </c>
      <c r="H31" s="389">
        <v>564.952</v>
      </c>
      <c r="I31" s="385">
        <v>187.58700000000002</v>
      </c>
      <c r="J31" s="386"/>
      <c r="K31" s="385"/>
      <c r="L31" s="387">
        <f t="shared" si="2"/>
        <v>752.539</v>
      </c>
      <c r="M31" s="390">
        <f t="shared" si="3"/>
        <v>-0.3005691399382624</v>
      </c>
      <c r="N31" s="384">
        <v>4334.232999999997</v>
      </c>
      <c r="O31" s="385">
        <v>1357.1289999999995</v>
      </c>
      <c r="P31" s="386"/>
      <c r="Q31" s="385"/>
      <c r="R31" s="387">
        <f t="shared" si="4"/>
        <v>5691.361999999997</v>
      </c>
      <c r="S31" s="388">
        <f t="shared" si="5"/>
        <v>0.011396424873838507</v>
      </c>
      <c r="T31" s="389">
        <v>3766.949</v>
      </c>
      <c r="U31" s="385">
        <v>1475.29</v>
      </c>
      <c r="V31" s="386"/>
      <c r="W31" s="385"/>
      <c r="X31" s="387">
        <f t="shared" si="6"/>
        <v>5242.239</v>
      </c>
      <c r="Y31" s="391">
        <f t="shared" si="7"/>
        <v>0.08567388858081393</v>
      </c>
    </row>
    <row r="32" spans="1:25" ht="19.5" customHeight="1">
      <c r="A32" s="422" t="s">
        <v>221</v>
      </c>
      <c r="B32" s="384">
        <v>443.99800000000005</v>
      </c>
      <c r="C32" s="385">
        <v>8.954</v>
      </c>
      <c r="D32" s="386">
        <v>0</v>
      </c>
      <c r="E32" s="385">
        <v>0</v>
      </c>
      <c r="F32" s="387">
        <f t="shared" si="0"/>
        <v>452.95200000000006</v>
      </c>
      <c r="G32" s="388">
        <f t="shared" si="1"/>
        <v>0.008280943956529983</v>
      </c>
      <c r="H32" s="389">
        <v>797.871</v>
      </c>
      <c r="I32" s="385">
        <v>9.41</v>
      </c>
      <c r="J32" s="386"/>
      <c r="K32" s="385"/>
      <c r="L32" s="387">
        <f t="shared" si="2"/>
        <v>807.281</v>
      </c>
      <c r="M32" s="390">
        <f t="shared" si="3"/>
        <v>-0.4389165606523626</v>
      </c>
      <c r="N32" s="384">
        <v>9354.054</v>
      </c>
      <c r="O32" s="385">
        <v>433.19100000000014</v>
      </c>
      <c r="P32" s="386"/>
      <c r="Q32" s="385">
        <v>26.624</v>
      </c>
      <c r="R32" s="387">
        <f t="shared" si="4"/>
        <v>9813.869</v>
      </c>
      <c r="S32" s="388">
        <f t="shared" si="5"/>
        <v>0.01965136302702107</v>
      </c>
      <c r="T32" s="389">
        <v>8356.567999999997</v>
      </c>
      <c r="U32" s="385">
        <v>301.76099999999985</v>
      </c>
      <c r="V32" s="386"/>
      <c r="W32" s="385"/>
      <c r="X32" s="387">
        <f t="shared" si="6"/>
        <v>8658.328999999998</v>
      </c>
      <c r="Y32" s="391">
        <f t="shared" si="7"/>
        <v>0.13345993204924445</v>
      </c>
    </row>
    <row r="33" spans="1:25" ht="19.5" customHeight="1">
      <c r="A33" s="422" t="s">
        <v>189</v>
      </c>
      <c r="B33" s="384">
        <v>61.086999999999996</v>
      </c>
      <c r="C33" s="385">
        <v>390.27000000000004</v>
      </c>
      <c r="D33" s="386">
        <v>0</v>
      </c>
      <c r="E33" s="385">
        <v>0</v>
      </c>
      <c r="F33" s="387">
        <f t="shared" si="0"/>
        <v>451.357</v>
      </c>
      <c r="G33" s="388">
        <f t="shared" si="1"/>
        <v>0.008251783900694783</v>
      </c>
      <c r="H33" s="389">
        <v>109.732</v>
      </c>
      <c r="I33" s="385">
        <v>305.64300000000003</v>
      </c>
      <c r="J33" s="386"/>
      <c r="K33" s="385"/>
      <c r="L33" s="387">
        <f t="shared" si="2"/>
        <v>415.375</v>
      </c>
      <c r="M33" s="390">
        <f t="shared" si="3"/>
        <v>0.0866253385495035</v>
      </c>
      <c r="N33" s="384">
        <v>703.826</v>
      </c>
      <c r="O33" s="385">
        <v>3075.4489999999996</v>
      </c>
      <c r="P33" s="386"/>
      <c r="Q33" s="385"/>
      <c r="R33" s="387">
        <f t="shared" si="4"/>
        <v>3779.2749999999996</v>
      </c>
      <c r="S33" s="388">
        <f t="shared" si="5"/>
        <v>0.007567647887285336</v>
      </c>
      <c r="T33" s="389">
        <v>1066.104</v>
      </c>
      <c r="U33" s="385">
        <v>2811.255</v>
      </c>
      <c r="V33" s="386"/>
      <c r="W33" s="385"/>
      <c r="X33" s="387">
        <f t="shared" si="6"/>
        <v>3877.3590000000004</v>
      </c>
      <c r="Y33" s="391">
        <f t="shared" si="7"/>
        <v>-0.025296600082685305</v>
      </c>
    </row>
    <row r="34" spans="1:25" ht="19.5" customHeight="1">
      <c r="A34" s="422" t="s">
        <v>190</v>
      </c>
      <c r="B34" s="384">
        <v>246.466</v>
      </c>
      <c r="C34" s="385">
        <v>183.59099999999998</v>
      </c>
      <c r="D34" s="386">
        <v>0</v>
      </c>
      <c r="E34" s="385">
        <v>0</v>
      </c>
      <c r="F34" s="387">
        <f t="shared" si="0"/>
        <v>430.057</v>
      </c>
      <c r="G34" s="388">
        <f t="shared" si="1"/>
        <v>0.00786237375066986</v>
      </c>
      <c r="H34" s="389"/>
      <c r="I34" s="385"/>
      <c r="J34" s="386"/>
      <c r="K34" s="385"/>
      <c r="L34" s="387">
        <f t="shared" si="2"/>
        <v>0</v>
      </c>
      <c r="M34" s="390" t="str">
        <f t="shared" si="3"/>
        <v>         /0</v>
      </c>
      <c r="N34" s="384">
        <v>880.256</v>
      </c>
      <c r="O34" s="385">
        <v>718.859</v>
      </c>
      <c r="P34" s="386">
        <v>6.735</v>
      </c>
      <c r="Q34" s="385">
        <v>22.814</v>
      </c>
      <c r="R34" s="387">
        <f t="shared" si="4"/>
        <v>1628.664</v>
      </c>
      <c r="S34" s="388">
        <f t="shared" si="5"/>
        <v>0.00326124869947217</v>
      </c>
      <c r="T34" s="389"/>
      <c r="U34" s="385"/>
      <c r="V34" s="386"/>
      <c r="W34" s="385"/>
      <c r="X34" s="387">
        <f t="shared" si="6"/>
        <v>0</v>
      </c>
      <c r="Y34" s="391" t="str">
        <f t="shared" si="7"/>
        <v>         /0</v>
      </c>
    </row>
    <row r="35" spans="1:25" ht="19.5" customHeight="1">
      <c r="A35" s="422" t="s">
        <v>222</v>
      </c>
      <c r="B35" s="384">
        <v>0</v>
      </c>
      <c r="C35" s="385">
        <v>0</v>
      </c>
      <c r="D35" s="386">
        <v>203.82</v>
      </c>
      <c r="E35" s="385">
        <v>146.066</v>
      </c>
      <c r="F35" s="387">
        <f t="shared" si="0"/>
        <v>349.88599999999997</v>
      </c>
      <c r="G35" s="388">
        <f t="shared" si="1"/>
        <v>0.006396674166742721</v>
      </c>
      <c r="H35" s="389"/>
      <c r="I35" s="385"/>
      <c r="J35" s="386"/>
      <c r="K35" s="385"/>
      <c r="L35" s="387">
        <f t="shared" si="2"/>
        <v>0</v>
      </c>
      <c r="M35" s="390" t="str">
        <f t="shared" si="3"/>
        <v>         /0</v>
      </c>
      <c r="N35" s="384"/>
      <c r="O35" s="385"/>
      <c r="P35" s="386">
        <v>2063.455</v>
      </c>
      <c r="Q35" s="385">
        <v>1428.022</v>
      </c>
      <c r="R35" s="387">
        <f t="shared" si="4"/>
        <v>3491.477</v>
      </c>
      <c r="S35" s="388">
        <f t="shared" si="5"/>
        <v>0.00699135906822217</v>
      </c>
      <c r="T35" s="389"/>
      <c r="U35" s="385"/>
      <c r="V35" s="386"/>
      <c r="W35" s="385"/>
      <c r="X35" s="387">
        <f t="shared" si="6"/>
        <v>0</v>
      </c>
      <c r="Y35" s="391" t="str">
        <f t="shared" si="7"/>
        <v>         /0</v>
      </c>
    </row>
    <row r="36" spans="1:25" ht="19.5" customHeight="1">
      <c r="A36" s="422" t="s">
        <v>194</v>
      </c>
      <c r="B36" s="384">
        <v>107.795</v>
      </c>
      <c r="C36" s="385">
        <v>225.328</v>
      </c>
      <c r="D36" s="386">
        <v>0</v>
      </c>
      <c r="E36" s="385">
        <v>0</v>
      </c>
      <c r="F36" s="387">
        <f t="shared" si="0"/>
        <v>333.123</v>
      </c>
      <c r="G36" s="388">
        <f t="shared" si="1"/>
        <v>0.006090210206889774</v>
      </c>
      <c r="H36" s="389"/>
      <c r="I36" s="385">
        <v>106.851</v>
      </c>
      <c r="J36" s="386"/>
      <c r="K36" s="385"/>
      <c r="L36" s="387">
        <f t="shared" si="2"/>
        <v>106.851</v>
      </c>
      <c r="M36" s="390">
        <f aca="true" t="shared" si="8" ref="M36:M42">IF(ISERROR(F36/L36-1),"         /0",(F36/L36-1))</f>
        <v>2.117640452592863</v>
      </c>
      <c r="N36" s="384">
        <v>1045.5720000000001</v>
      </c>
      <c r="O36" s="385">
        <v>834.805</v>
      </c>
      <c r="P36" s="386"/>
      <c r="Q36" s="385"/>
      <c r="R36" s="387">
        <f t="shared" si="4"/>
        <v>1880.377</v>
      </c>
      <c r="S36" s="388">
        <f t="shared" si="5"/>
        <v>0.0037652806507464894</v>
      </c>
      <c r="T36" s="389">
        <v>389.45599999999996</v>
      </c>
      <c r="U36" s="385">
        <v>914.1160000000001</v>
      </c>
      <c r="V36" s="386"/>
      <c r="W36" s="385"/>
      <c r="X36" s="387">
        <f t="shared" si="6"/>
        <v>1303.5720000000001</v>
      </c>
      <c r="Y36" s="391">
        <f t="shared" si="7"/>
        <v>0.44248035398121455</v>
      </c>
    </row>
    <row r="37" spans="1:25" ht="19.5" customHeight="1">
      <c r="A37" s="422" t="s">
        <v>174</v>
      </c>
      <c r="B37" s="384">
        <v>107.423</v>
      </c>
      <c r="C37" s="385">
        <v>195.358</v>
      </c>
      <c r="D37" s="386">
        <v>0</v>
      </c>
      <c r="E37" s="385">
        <v>0</v>
      </c>
      <c r="F37" s="387">
        <f aca="true" t="shared" si="9" ref="F37:F42">SUM(B37:E37)</f>
        <v>302.781</v>
      </c>
      <c r="G37" s="388">
        <f aca="true" t="shared" si="10" ref="G37:G42">F37/$F$9</f>
        <v>0.005535492705854272</v>
      </c>
      <c r="H37" s="389">
        <v>128.85000000000002</v>
      </c>
      <c r="I37" s="385">
        <v>263.359</v>
      </c>
      <c r="J37" s="386"/>
      <c r="K37" s="385"/>
      <c r="L37" s="387">
        <f aca="true" t="shared" si="11" ref="L37:L42">SUM(H37:K37)</f>
        <v>392.209</v>
      </c>
      <c r="M37" s="390">
        <f t="shared" si="8"/>
        <v>-0.22801108592612607</v>
      </c>
      <c r="N37" s="384">
        <v>1304.408</v>
      </c>
      <c r="O37" s="385">
        <v>2188.2030000000004</v>
      </c>
      <c r="P37" s="386">
        <v>0.6</v>
      </c>
      <c r="Q37" s="385">
        <v>0.3</v>
      </c>
      <c r="R37" s="387">
        <f aca="true" t="shared" si="12" ref="R37:R42">SUM(N37:Q37)</f>
        <v>3493.5110000000004</v>
      </c>
      <c r="S37" s="388">
        <f aca="true" t="shared" si="13" ref="S37:S42">R37/$R$9</f>
        <v>0.006995431964691134</v>
      </c>
      <c r="T37" s="389">
        <v>1417.414</v>
      </c>
      <c r="U37" s="385">
        <v>2324.636</v>
      </c>
      <c r="V37" s="386"/>
      <c r="W37" s="385"/>
      <c r="X37" s="387">
        <f aca="true" t="shared" si="14" ref="X37:X42">SUM(T37:W37)</f>
        <v>3742.05</v>
      </c>
      <c r="Y37" s="391">
        <f aca="true" t="shared" si="15" ref="Y37:Y42">IF(ISERROR(R37/X37-1),"         /0",IF(R37/X37&gt;5,"  *  ",(R37/X37-1)))</f>
        <v>-0.06641787255648635</v>
      </c>
    </row>
    <row r="38" spans="1:25" ht="19.5" customHeight="1">
      <c r="A38" s="422" t="s">
        <v>186</v>
      </c>
      <c r="B38" s="384">
        <v>6.554</v>
      </c>
      <c r="C38" s="385">
        <v>283.913</v>
      </c>
      <c r="D38" s="386">
        <v>0</v>
      </c>
      <c r="E38" s="385">
        <v>0</v>
      </c>
      <c r="F38" s="387">
        <f t="shared" si="9"/>
        <v>290.467</v>
      </c>
      <c r="G38" s="388">
        <f t="shared" si="10"/>
        <v>0.00531036610550653</v>
      </c>
      <c r="H38" s="389">
        <v>14.81</v>
      </c>
      <c r="I38" s="385">
        <v>246.657</v>
      </c>
      <c r="J38" s="386"/>
      <c r="K38" s="385"/>
      <c r="L38" s="387">
        <f t="shared" si="11"/>
        <v>261.467</v>
      </c>
      <c r="M38" s="390">
        <f t="shared" si="8"/>
        <v>0.11091265819395946</v>
      </c>
      <c r="N38" s="384">
        <v>126.328</v>
      </c>
      <c r="O38" s="385">
        <v>2269.3289999999997</v>
      </c>
      <c r="P38" s="386"/>
      <c r="Q38" s="385"/>
      <c r="R38" s="387">
        <f t="shared" si="12"/>
        <v>2395.6569999999997</v>
      </c>
      <c r="S38" s="388">
        <f t="shared" si="13"/>
        <v>0.004797081089550331</v>
      </c>
      <c r="T38" s="389">
        <v>121.47400000000002</v>
      </c>
      <c r="U38" s="385">
        <v>2142.204</v>
      </c>
      <c r="V38" s="386"/>
      <c r="W38" s="385"/>
      <c r="X38" s="387">
        <f t="shared" si="14"/>
        <v>2263.6780000000003</v>
      </c>
      <c r="Y38" s="391">
        <f t="shared" si="15"/>
        <v>0.05830290350482681</v>
      </c>
    </row>
    <row r="39" spans="1:25" ht="19.5" customHeight="1">
      <c r="A39" s="422" t="s">
        <v>196</v>
      </c>
      <c r="B39" s="384">
        <v>117.13900000000001</v>
      </c>
      <c r="C39" s="385">
        <v>133.964</v>
      </c>
      <c r="D39" s="386">
        <v>0</v>
      </c>
      <c r="E39" s="385">
        <v>0</v>
      </c>
      <c r="F39" s="387">
        <f t="shared" si="9"/>
        <v>251.103</v>
      </c>
      <c r="G39" s="388">
        <f t="shared" si="10"/>
        <v>0.004590706896793806</v>
      </c>
      <c r="H39" s="389">
        <v>147.652</v>
      </c>
      <c r="I39" s="385">
        <v>120.84700000000001</v>
      </c>
      <c r="J39" s="386"/>
      <c r="K39" s="385"/>
      <c r="L39" s="387">
        <f t="shared" si="11"/>
        <v>268.499</v>
      </c>
      <c r="M39" s="390">
        <f t="shared" si="8"/>
        <v>-0.06478981299744135</v>
      </c>
      <c r="N39" s="384">
        <v>1088.31</v>
      </c>
      <c r="O39" s="385">
        <v>1212.4859999999999</v>
      </c>
      <c r="P39" s="386"/>
      <c r="Q39" s="385"/>
      <c r="R39" s="387">
        <f t="shared" si="12"/>
        <v>2300.796</v>
      </c>
      <c r="S39" s="388">
        <f t="shared" si="13"/>
        <v>0.004607130729696715</v>
      </c>
      <c r="T39" s="389">
        <v>937.5150000000001</v>
      </c>
      <c r="U39" s="385">
        <v>929.3979999999999</v>
      </c>
      <c r="V39" s="386"/>
      <c r="W39" s="385"/>
      <c r="X39" s="387">
        <f t="shared" si="14"/>
        <v>1866.913</v>
      </c>
      <c r="Y39" s="391">
        <f t="shared" si="15"/>
        <v>0.23240665205073818</v>
      </c>
    </row>
    <row r="40" spans="1:25" ht="19.5" customHeight="1">
      <c r="A40" s="422" t="s">
        <v>185</v>
      </c>
      <c r="B40" s="384">
        <v>109.483</v>
      </c>
      <c r="C40" s="385">
        <v>110.959</v>
      </c>
      <c r="D40" s="386">
        <v>0</v>
      </c>
      <c r="E40" s="385">
        <v>0</v>
      </c>
      <c r="F40" s="387">
        <f t="shared" si="9"/>
        <v>220.442</v>
      </c>
      <c r="G40" s="388">
        <f t="shared" si="10"/>
        <v>0.004030157384591264</v>
      </c>
      <c r="H40" s="389"/>
      <c r="I40" s="385"/>
      <c r="J40" s="386"/>
      <c r="K40" s="385"/>
      <c r="L40" s="387">
        <f t="shared" si="11"/>
        <v>0</v>
      </c>
      <c r="M40" s="390" t="str">
        <f t="shared" si="8"/>
        <v>         /0</v>
      </c>
      <c r="N40" s="384">
        <v>232.176</v>
      </c>
      <c r="O40" s="385">
        <v>370.07300000000004</v>
      </c>
      <c r="P40" s="386"/>
      <c r="Q40" s="385"/>
      <c r="R40" s="387">
        <f t="shared" si="12"/>
        <v>602.249</v>
      </c>
      <c r="S40" s="388">
        <f t="shared" si="13"/>
        <v>0.001205947800165298</v>
      </c>
      <c r="T40" s="389"/>
      <c r="U40" s="385"/>
      <c r="V40" s="386"/>
      <c r="W40" s="385"/>
      <c r="X40" s="387">
        <f t="shared" si="14"/>
        <v>0</v>
      </c>
      <c r="Y40" s="391" t="str">
        <f t="shared" si="15"/>
        <v>         /0</v>
      </c>
    </row>
    <row r="41" spans="1:25" ht="19.5" customHeight="1">
      <c r="A41" s="422" t="s">
        <v>195</v>
      </c>
      <c r="B41" s="384">
        <v>90.43</v>
      </c>
      <c r="C41" s="385">
        <v>129.701</v>
      </c>
      <c r="D41" s="386">
        <v>0</v>
      </c>
      <c r="E41" s="385">
        <v>0</v>
      </c>
      <c r="F41" s="387">
        <f t="shared" si="9"/>
        <v>220.131</v>
      </c>
      <c r="G41" s="388">
        <f t="shared" si="10"/>
        <v>0.004024471630757567</v>
      </c>
      <c r="H41" s="389">
        <v>155.599</v>
      </c>
      <c r="I41" s="385">
        <v>120.084</v>
      </c>
      <c r="J41" s="386"/>
      <c r="K41" s="385"/>
      <c r="L41" s="387">
        <f t="shared" si="11"/>
        <v>275.683</v>
      </c>
      <c r="M41" s="390">
        <f t="shared" si="8"/>
        <v>-0.2015068031035646</v>
      </c>
      <c r="N41" s="384">
        <v>1013.462</v>
      </c>
      <c r="O41" s="385">
        <v>1060.6290000000001</v>
      </c>
      <c r="P41" s="386">
        <v>106.481</v>
      </c>
      <c r="Q41" s="385">
        <v>40.886</v>
      </c>
      <c r="R41" s="387">
        <f t="shared" si="12"/>
        <v>2221.458</v>
      </c>
      <c r="S41" s="388">
        <f t="shared" si="13"/>
        <v>0.004448263738519454</v>
      </c>
      <c r="T41" s="389">
        <v>966.5319999999999</v>
      </c>
      <c r="U41" s="385">
        <v>982.848</v>
      </c>
      <c r="V41" s="386"/>
      <c r="W41" s="385"/>
      <c r="X41" s="387">
        <f t="shared" si="14"/>
        <v>1949.3799999999999</v>
      </c>
      <c r="Y41" s="391">
        <f t="shared" si="15"/>
        <v>0.13957155608449878</v>
      </c>
    </row>
    <row r="42" spans="1:25" ht="19.5" customHeight="1">
      <c r="A42" s="422" t="s">
        <v>176</v>
      </c>
      <c r="B42" s="384">
        <v>107.22800000000001</v>
      </c>
      <c r="C42" s="385">
        <v>86.99499999999999</v>
      </c>
      <c r="D42" s="386">
        <v>0</v>
      </c>
      <c r="E42" s="385">
        <v>0</v>
      </c>
      <c r="F42" s="387">
        <f t="shared" si="9"/>
        <v>194.223</v>
      </c>
      <c r="G42" s="388">
        <f t="shared" si="10"/>
        <v>0.003550817256727253</v>
      </c>
      <c r="H42" s="389">
        <v>138.174</v>
      </c>
      <c r="I42" s="385">
        <v>104.92099999999999</v>
      </c>
      <c r="J42" s="386">
        <v>0</v>
      </c>
      <c r="K42" s="385"/>
      <c r="L42" s="387">
        <f t="shared" si="11"/>
        <v>243.095</v>
      </c>
      <c r="M42" s="390">
        <f t="shared" si="8"/>
        <v>-0.20104074538760563</v>
      </c>
      <c r="N42" s="384">
        <v>1041.0030000000002</v>
      </c>
      <c r="O42" s="385">
        <v>586.921</v>
      </c>
      <c r="P42" s="386">
        <v>0.025</v>
      </c>
      <c r="Q42" s="385"/>
      <c r="R42" s="387">
        <f t="shared" si="12"/>
        <v>1627.9490000000003</v>
      </c>
      <c r="S42" s="388">
        <f t="shared" si="13"/>
        <v>0.003259816978245372</v>
      </c>
      <c r="T42" s="389">
        <v>1369.3290000000002</v>
      </c>
      <c r="U42" s="385">
        <v>898.4739999999997</v>
      </c>
      <c r="V42" s="386">
        <v>0.04</v>
      </c>
      <c r="W42" s="385">
        <v>0.03</v>
      </c>
      <c r="X42" s="387">
        <f t="shared" si="14"/>
        <v>2267.873</v>
      </c>
      <c r="Y42" s="391">
        <f t="shared" si="15"/>
        <v>-0.2821692396355526</v>
      </c>
    </row>
    <row r="43" spans="1:25" ht="19.5" customHeight="1">
      <c r="A43" s="422" t="s">
        <v>223</v>
      </c>
      <c r="B43" s="384">
        <v>0</v>
      </c>
      <c r="C43" s="385">
        <v>0</v>
      </c>
      <c r="D43" s="386">
        <v>111.541</v>
      </c>
      <c r="E43" s="385">
        <v>76.402</v>
      </c>
      <c r="F43" s="387">
        <f aca="true" t="shared" si="16" ref="F43:F49">SUM(B43:E43)</f>
        <v>187.94299999999998</v>
      </c>
      <c r="G43" s="388">
        <f aca="true" t="shared" si="17" ref="G43:G49">F43/$F$9</f>
        <v>0.003436005250053238</v>
      </c>
      <c r="H43" s="389"/>
      <c r="I43" s="385"/>
      <c r="J43" s="386"/>
      <c r="K43" s="385"/>
      <c r="L43" s="387">
        <f aca="true" t="shared" si="18" ref="L43:L49">SUM(H43:K43)</f>
        <v>0</v>
      </c>
      <c r="M43" s="390" t="str">
        <f aca="true" t="shared" si="19" ref="M43:M49">IF(ISERROR(F43/L43-1),"         /0",(F43/L43-1))</f>
        <v>         /0</v>
      </c>
      <c r="N43" s="384"/>
      <c r="O43" s="385"/>
      <c r="P43" s="386">
        <v>111.541</v>
      </c>
      <c r="Q43" s="385">
        <v>76.402</v>
      </c>
      <c r="R43" s="387">
        <f aca="true" t="shared" si="20" ref="R43:R49">SUM(N43:Q43)</f>
        <v>187.94299999999998</v>
      </c>
      <c r="S43" s="388">
        <f aca="true" t="shared" si="21" ref="S43:S49">R43/$R$9</f>
        <v>0.00037633843710237224</v>
      </c>
      <c r="T43" s="389"/>
      <c r="U43" s="385"/>
      <c r="V43" s="386"/>
      <c r="W43" s="385"/>
      <c r="X43" s="387">
        <f aca="true" t="shared" si="22" ref="X43:X49">SUM(T43:W43)</f>
        <v>0</v>
      </c>
      <c r="Y43" s="391" t="str">
        <f aca="true" t="shared" si="23" ref="Y43:Y49">IF(ISERROR(R43/X43-1),"         /0",IF(R43/X43&gt;5,"  *  ",(R43/X43-1)))</f>
        <v>         /0</v>
      </c>
    </row>
    <row r="44" spans="1:25" ht="19.5" customHeight="1">
      <c r="A44" s="422" t="s">
        <v>224</v>
      </c>
      <c r="B44" s="384">
        <v>100.029</v>
      </c>
      <c r="C44" s="385">
        <v>62.644</v>
      </c>
      <c r="D44" s="386">
        <v>0</v>
      </c>
      <c r="E44" s="385">
        <v>0</v>
      </c>
      <c r="F44" s="387">
        <f>SUM(B44:E44)</f>
        <v>162.673</v>
      </c>
      <c r="G44" s="388">
        <f>F44/$F$9</f>
        <v>0.002974014898357004</v>
      </c>
      <c r="H44" s="389">
        <v>102.084</v>
      </c>
      <c r="I44" s="385">
        <v>57.202</v>
      </c>
      <c r="J44" s="386"/>
      <c r="K44" s="385"/>
      <c r="L44" s="387">
        <f>SUM(H44:K44)</f>
        <v>159.286</v>
      </c>
      <c r="M44" s="390">
        <f>IF(ISERROR(F44/L44-1),"         /0",(F44/L44-1))</f>
        <v>0.02126363898898842</v>
      </c>
      <c r="N44" s="384">
        <v>460.224</v>
      </c>
      <c r="O44" s="385">
        <v>417.38800000000003</v>
      </c>
      <c r="P44" s="386">
        <v>14.612</v>
      </c>
      <c r="Q44" s="385">
        <v>4.022</v>
      </c>
      <c r="R44" s="387">
        <f>SUM(N44:Q44)</f>
        <v>896.2460000000001</v>
      </c>
      <c r="S44" s="388">
        <f>R44/$R$9</f>
        <v>0.0017946495421444415</v>
      </c>
      <c r="T44" s="389">
        <v>159.023</v>
      </c>
      <c r="U44" s="385">
        <v>94.424</v>
      </c>
      <c r="V44" s="386">
        <v>593.9079999999999</v>
      </c>
      <c r="W44" s="385">
        <v>494.60900000000004</v>
      </c>
      <c r="X44" s="387">
        <f>SUM(T44:W44)</f>
        <v>1341.964</v>
      </c>
      <c r="Y44" s="391">
        <f>IF(ISERROR(R44/X44-1),"         /0",IF(R44/X44&gt;5,"  *  ",(R44/X44-1)))</f>
        <v>-0.33213856705545</v>
      </c>
    </row>
    <row r="45" spans="1:25" ht="19.5" customHeight="1">
      <c r="A45" s="422" t="s">
        <v>169</v>
      </c>
      <c r="B45" s="384">
        <v>84.709</v>
      </c>
      <c r="C45" s="385">
        <v>62.166</v>
      </c>
      <c r="D45" s="386">
        <v>0</v>
      </c>
      <c r="E45" s="385">
        <v>0</v>
      </c>
      <c r="F45" s="387">
        <f t="shared" si="16"/>
        <v>146.875</v>
      </c>
      <c r="G45" s="388">
        <f t="shared" si="17"/>
        <v>0.0026851932293385193</v>
      </c>
      <c r="H45" s="389"/>
      <c r="I45" s="385"/>
      <c r="J45" s="386">
        <v>2</v>
      </c>
      <c r="K45" s="385"/>
      <c r="L45" s="387">
        <f t="shared" si="18"/>
        <v>2</v>
      </c>
      <c r="M45" s="390">
        <f t="shared" si="19"/>
        <v>72.4375</v>
      </c>
      <c r="N45" s="384">
        <v>331.615</v>
      </c>
      <c r="O45" s="385">
        <v>249.86999999999998</v>
      </c>
      <c r="P45" s="386">
        <v>12.6</v>
      </c>
      <c r="Q45" s="385">
        <v>4.35</v>
      </c>
      <c r="R45" s="387">
        <f t="shared" si="20"/>
        <v>598.4350000000001</v>
      </c>
      <c r="S45" s="388">
        <f t="shared" si="21"/>
        <v>0.0011983106186841657</v>
      </c>
      <c r="T45" s="389"/>
      <c r="U45" s="385"/>
      <c r="V45" s="386">
        <v>137.5</v>
      </c>
      <c r="W45" s="385">
        <v>5.5</v>
      </c>
      <c r="X45" s="387">
        <f t="shared" si="22"/>
        <v>143</v>
      </c>
      <c r="Y45" s="391">
        <f t="shared" si="23"/>
        <v>3.18486013986014</v>
      </c>
    </row>
    <row r="46" spans="1:25" ht="19.5" customHeight="1">
      <c r="A46" s="422" t="s">
        <v>178</v>
      </c>
      <c r="B46" s="384">
        <v>93.459</v>
      </c>
      <c r="C46" s="385">
        <v>25.924999999999997</v>
      </c>
      <c r="D46" s="386">
        <v>0</v>
      </c>
      <c r="E46" s="385">
        <v>0</v>
      </c>
      <c r="F46" s="387">
        <f t="shared" si="16"/>
        <v>119.384</v>
      </c>
      <c r="G46" s="388">
        <f t="shared" si="17"/>
        <v>0.0021825981854730198</v>
      </c>
      <c r="H46" s="389">
        <v>103.826</v>
      </c>
      <c r="I46" s="385">
        <v>25.991</v>
      </c>
      <c r="J46" s="386"/>
      <c r="K46" s="385"/>
      <c r="L46" s="387">
        <f t="shared" si="18"/>
        <v>129.817</v>
      </c>
      <c r="M46" s="390">
        <f t="shared" si="19"/>
        <v>-0.08036697813075333</v>
      </c>
      <c r="N46" s="384">
        <v>1126.3449999999998</v>
      </c>
      <c r="O46" s="385">
        <v>304.122</v>
      </c>
      <c r="P46" s="386"/>
      <c r="Q46" s="385"/>
      <c r="R46" s="387">
        <f t="shared" si="20"/>
        <v>1430.4669999999999</v>
      </c>
      <c r="S46" s="388">
        <f t="shared" si="21"/>
        <v>0.002864377577810927</v>
      </c>
      <c r="T46" s="389">
        <v>1006.2899999999998</v>
      </c>
      <c r="U46" s="385">
        <v>372.7930000000001</v>
      </c>
      <c r="V46" s="386">
        <v>0.224</v>
      </c>
      <c r="W46" s="385">
        <v>0.246</v>
      </c>
      <c r="X46" s="387">
        <f t="shared" si="22"/>
        <v>1379.553</v>
      </c>
      <c r="Y46" s="391">
        <f t="shared" si="23"/>
        <v>0.036906157284279484</v>
      </c>
    </row>
    <row r="47" spans="1:25" ht="19.5" customHeight="1">
      <c r="A47" s="422" t="s">
        <v>183</v>
      </c>
      <c r="B47" s="384">
        <v>97.08</v>
      </c>
      <c r="C47" s="385">
        <v>10.809000000000001</v>
      </c>
      <c r="D47" s="386">
        <v>0</v>
      </c>
      <c r="E47" s="385">
        <v>0</v>
      </c>
      <c r="F47" s="387">
        <f t="shared" si="16"/>
        <v>107.889</v>
      </c>
      <c r="G47" s="388">
        <f t="shared" si="17"/>
        <v>0.0019724446796262366</v>
      </c>
      <c r="H47" s="389">
        <v>70.681</v>
      </c>
      <c r="I47" s="385">
        <v>12.324</v>
      </c>
      <c r="J47" s="386"/>
      <c r="K47" s="385"/>
      <c r="L47" s="387">
        <f t="shared" si="18"/>
        <v>83.005</v>
      </c>
      <c r="M47" s="390">
        <f t="shared" si="19"/>
        <v>0.29978916932714905</v>
      </c>
      <c r="N47" s="384">
        <v>790.7230000000001</v>
      </c>
      <c r="O47" s="385">
        <v>162.13299999999998</v>
      </c>
      <c r="P47" s="386"/>
      <c r="Q47" s="385"/>
      <c r="R47" s="387">
        <f t="shared" si="20"/>
        <v>952.856</v>
      </c>
      <c r="S47" s="388">
        <f t="shared" si="21"/>
        <v>0.0019080058199753011</v>
      </c>
      <c r="T47" s="389">
        <v>475.50899999999996</v>
      </c>
      <c r="U47" s="385">
        <v>120.90200000000002</v>
      </c>
      <c r="V47" s="386"/>
      <c r="W47" s="385"/>
      <c r="X47" s="387">
        <f t="shared" si="22"/>
        <v>596.411</v>
      </c>
      <c r="Y47" s="391">
        <f t="shared" si="23"/>
        <v>0.5976499427408282</v>
      </c>
    </row>
    <row r="48" spans="1:25" ht="19.5" customHeight="1">
      <c r="A48" s="422" t="s">
        <v>184</v>
      </c>
      <c r="B48" s="384">
        <v>70.952</v>
      </c>
      <c r="C48" s="385">
        <v>30.696</v>
      </c>
      <c r="D48" s="386">
        <v>0</v>
      </c>
      <c r="E48" s="385">
        <v>0</v>
      </c>
      <c r="F48" s="387">
        <f t="shared" si="16"/>
        <v>101.648</v>
      </c>
      <c r="G48" s="388">
        <f t="shared" si="17"/>
        <v>0.0018583456774522676</v>
      </c>
      <c r="H48" s="389">
        <v>88.377</v>
      </c>
      <c r="I48" s="385">
        <v>13.166</v>
      </c>
      <c r="J48" s="386"/>
      <c r="K48" s="385"/>
      <c r="L48" s="387">
        <f t="shared" si="18"/>
        <v>101.54299999999999</v>
      </c>
      <c r="M48" s="390">
        <f t="shared" si="19"/>
        <v>0.001034044690426672</v>
      </c>
      <c r="N48" s="384">
        <v>583.098</v>
      </c>
      <c r="O48" s="385">
        <v>191.15800000000002</v>
      </c>
      <c r="P48" s="386"/>
      <c r="Q48" s="385"/>
      <c r="R48" s="387">
        <f t="shared" si="20"/>
        <v>774.256</v>
      </c>
      <c r="S48" s="388">
        <f t="shared" si="21"/>
        <v>0.0015503758743721997</v>
      </c>
      <c r="T48" s="389">
        <v>702.0190000000001</v>
      </c>
      <c r="U48" s="385">
        <v>179.07700000000003</v>
      </c>
      <c r="V48" s="386"/>
      <c r="W48" s="385"/>
      <c r="X48" s="387">
        <f t="shared" si="22"/>
        <v>881.0960000000001</v>
      </c>
      <c r="Y48" s="391">
        <f t="shared" si="23"/>
        <v>-0.12125806949526519</v>
      </c>
    </row>
    <row r="49" spans="1:25" ht="19.5" customHeight="1">
      <c r="A49" s="422" t="s">
        <v>175</v>
      </c>
      <c r="B49" s="384">
        <v>69.70500000000003</v>
      </c>
      <c r="C49" s="385">
        <v>21.069000000000003</v>
      </c>
      <c r="D49" s="386">
        <v>0</v>
      </c>
      <c r="E49" s="385">
        <v>0</v>
      </c>
      <c r="F49" s="387">
        <f t="shared" si="16"/>
        <v>90.77400000000003</v>
      </c>
      <c r="G49" s="388">
        <f t="shared" si="17"/>
        <v>0.0016595453971062115</v>
      </c>
      <c r="H49" s="389">
        <v>173.11000000000007</v>
      </c>
      <c r="I49" s="385">
        <v>42.328</v>
      </c>
      <c r="J49" s="386"/>
      <c r="K49" s="385"/>
      <c r="L49" s="387">
        <f t="shared" si="18"/>
        <v>215.43800000000007</v>
      </c>
      <c r="M49" s="390">
        <f t="shared" si="19"/>
        <v>-0.5786537193995489</v>
      </c>
      <c r="N49" s="384">
        <v>683.4000000000001</v>
      </c>
      <c r="O49" s="385">
        <v>224.85999999999993</v>
      </c>
      <c r="P49" s="386"/>
      <c r="Q49" s="385"/>
      <c r="R49" s="387">
        <f t="shared" si="20"/>
        <v>908.26</v>
      </c>
      <c r="S49" s="388">
        <f t="shared" si="21"/>
        <v>0.001818706463569277</v>
      </c>
      <c r="T49" s="389">
        <v>2414.118000000001</v>
      </c>
      <c r="U49" s="385">
        <v>1081.543</v>
      </c>
      <c r="V49" s="386"/>
      <c r="W49" s="385"/>
      <c r="X49" s="387">
        <f t="shared" si="22"/>
        <v>3495.661000000001</v>
      </c>
      <c r="Y49" s="391">
        <f t="shared" si="23"/>
        <v>-0.7401750341351752</v>
      </c>
    </row>
    <row r="50" spans="1:25" ht="19.5" customHeight="1">
      <c r="A50" s="422" t="s">
        <v>191</v>
      </c>
      <c r="B50" s="384">
        <v>71.855</v>
      </c>
      <c r="C50" s="385">
        <v>9.141</v>
      </c>
      <c r="D50" s="386">
        <v>0</v>
      </c>
      <c r="E50" s="385">
        <v>0</v>
      </c>
      <c r="F50" s="387">
        <f aca="true" t="shared" si="24" ref="F50:F55">SUM(B50:E50)</f>
        <v>80.99600000000001</v>
      </c>
      <c r="G50" s="388">
        <f aca="true" t="shared" si="25" ref="G50:G55">F50/$F$9</f>
        <v>0.0014807823714281037</v>
      </c>
      <c r="H50" s="389">
        <v>51.405</v>
      </c>
      <c r="I50" s="385">
        <v>26.809</v>
      </c>
      <c r="J50" s="386"/>
      <c r="K50" s="385"/>
      <c r="L50" s="387">
        <f aca="true" t="shared" si="26" ref="L50:L55">SUM(H50:K50)</f>
        <v>78.214</v>
      </c>
      <c r="M50" s="390">
        <f aca="true" t="shared" si="27" ref="M50:M55">IF(ISERROR(F50/L50-1),"         /0",(F50/L50-1))</f>
        <v>0.03556907970440082</v>
      </c>
      <c r="N50" s="384">
        <v>577.913</v>
      </c>
      <c r="O50" s="385">
        <v>135.73299999999998</v>
      </c>
      <c r="P50" s="386">
        <v>0</v>
      </c>
      <c r="Q50" s="385"/>
      <c r="R50" s="387">
        <f aca="true" t="shared" si="28" ref="R50:R55">SUM(N50:Q50)</f>
        <v>713.646</v>
      </c>
      <c r="S50" s="388">
        <f aca="true" t="shared" si="29" ref="S50:S55">R50/$R$9</f>
        <v>0.001429009967300509</v>
      </c>
      <c r="T50" s="389">
        <v>522.021</v>
      </c>
      <c r="U50" s="385">
        <v>280.76800000000003</v>
      </c>
      <c r="V50" s="386">
        <v>0</v>
      </c>
      <c r="W50" s="385">
        <v>0</v>
      </c>
      <c r="X50" s="387">
        <f aca="true" t="shared" si="30" ref="X50:X55">SUM(T50:W50)</f>
        <v>802.789</v>
      </c>
      <c r="Y50" s="391">
        <f aca="true" t="shared" si="31" ref="Y50:Y55">IF(ISERROR(R50/X50-1),"         /0",IF(R50/X50&gt;5,"  *  ",(R50/X50-1)))</f>
        <v>-0.11104163111353049</v>
      </c>
    </row>
    <row r="51" spans="1:25" ht="19.5" customHeight="1">
      <c r="A51" s="422" t="s">
        <v>187</v>
      </c>
      <c r="B51" s="384">
        <v>70.02199999999999</v>
      </c>
      <c r="C51" s="385">
        <v>3.909</v>
      </c>
      <c r="D51" s="386">
        <v>0</v>
      </c>
      <c r="E51" s="385">
        <v>0</v>
      </c>
      <c r="F51" s="387">
        <f t="shared" si="24"/>
        <v>73.931</v>
      </c>
      <c r="G51" s="388">
        <f t="shared" si="25"/>
        <v>0.001351618863919837</v>
      </c>
      <c r="H51" s="389">
        <v>64.315</v>
      </c>
      <c r="I51" s="385">
        <v>2.187</v>
      </c>
      <c r="J51" s="386"/>
      <c r="K51" s="385"/>
      <c r="L51" s="387">
        <f t="shared" si="26"/>
        <v>66.502</v>
      </c>
      <c r="M51" s="390">
        <f t="shared" si="27"/>
        <v>0.11171092598718846</v>
      </c>
      <c r="N51" s="384">
        <v>662.4239999999999</v>
      </c>
      <c r="O51" s="385">
        <v>36.507</v>
      </c>
      <c r="P51" s="386"/>
      <c r="Q51" s="385"/>
      <c r="R51" s="387">
        <f t="shared" si="28"/>
        <v>698.9309999999998</v>
      </c>
      <c r="S51" s="388">
        <f t="shared" si="29"/>
        <v>0.0013995445437308019</v>
      </c>
      <c r="T51" s="389">
        <v>869.1329999999999</v>
      </c>
      <c r="U51" s="385">
        <v>13.049000000000001</v>
      </c>
      <c r="V51" s="386"/>
      <c r="W51" s="385"/>
      <c r="X51" s="387">
        <f t="shared" si="30"/>
        <v>882.1819999999999</v>
      </c>
      <c r="Y51" s="391">
        <f t="shared" si="31"/>
        <v>-0.2077247098671251</v>
      </c>
    </row>
    <row r="52" spans="1:25" ht="19.5" customHeight="1">
      <c r="A52" s="422" t="s">
        <v>203</v>
      </c>
      <c r="B52" s="384">
        <v>0</v>
      </c>
      <c r="C52" s="385">
        <v>0</v>
      </c>
      <c r="D52" s="386">
        <v>54.423</v>
      </c>
      <c r="E52" s="385">
        <v>15.76</v>
      </c>
      <c r="F52" s="387">
        <f t="shared" si="24"/>
        <v>70.183</v>
      </c>
      <c r="G52" s="388">
        <f t="shared" si="25"/>
        <v>0.0012830973032487852</v>
      </c>
      <c r="H52" s="389">
        <v>85.779</v>
      </c>
      <c r="I52" s="385">
        <v>18.469</v>
      </c>
      <c r="J52" s="386"/>
      <c r="K52" s="385"/>
      <c r="L52" s="387">
        <f t="shared" si="26"/>
        <v>104.24799999999999</v>
      </c>
      <c r="M52" s="390">
        <f t="shared" si="27"/>
        <v>-0.3267688588749903</v>
      </c>
      <c r="N52" s="384">
        <v>212.444</v>
      </c>
      <c r="O52" s="385">
        <v>33.189</v>
      </c>
      <c r="P52" s="386">
        <v>431.781</v>
      </c>
      <c r="Q52" s="385">
        <v>95.163</v>
      </c>
      <c r="R52" s="387">
        <f t="shared" si="28"/>
        <v>772.577</v>
      </c>
      <c r="S52" s="388">
        <f t="shared" si="29"/>
        <v>0.001547013832498361</v>
      </c>
      <c r="T52" s="389">
        <v>709.1990000000002</v>
      </c>
      <c r="U52" s="385">
        <v>170.057</v>
      </c>
      <c r="V52" s="386"/>
      <c r="W52" s="385"/>
      <c r="X52" s="387">
        <f t="shared" si="30"/>
        <v>879.2560000000002</v>
      </c>
      <c r="Y52" s="391">
        <f t="shared" si="31"/>
        <v>-0.12132871427661585</v>
      </c>
    </row>
    <row r="53" spans="1:25" ht="19.5" customHeight="1">
      <c r="A53" s="422" t="s">
        <v>188</v>
      </c>
      <c r="B53" s="384">
        <v>54.321999999999996</v>
      </c>
      <c r="C53" s="385">
        <v>0</v>
      </c>
      <c r="D53" s="386">
        <v>0</v>
      </c>
      <c r="E53" s="385">
        <v>0</v>
      </c>
      <c r="F53" s="387">
        <f t="shared" si="24"/>
        <v>54.321999999999996</v>
      </c>
      <c r="G53" s="388">
        <f t="shared" si="25"/>
        <v>0.0009931238577302265</v>
      </c>
      <c r="H53" s="389">
        <v>0</v>
      </c>
      <c r="I53" s="385">
        <v>0</v>
      </c>
      <c r="J53" s="386"/>
      <c r="K53" s="385"/>
      <c r="L53" s="387">
        <f t="shared" si="26"/>
        <v>0</v>
      </c>
      <c r="M53" s="390" t="str">
        <f t="shared" si="27"/>
        <v>         /0</v>
      </c>
      <c r="N53" s="384">
        <v>200.74799999999993</v>
      </c>
      <c r="O53" s="385">
        <v>0.7050000000000001</v>
      </c>
      <c r="P53" s="386"/>
      <c r="Q53" s="385"/>
      <c r="R53" s="387">
        <f t="shared" si="28"/>
        <v>201.45299999999995</v>
      </c>
      <c r="S53" s="388">
        <f t="shared" si="29"/>
        <v>0.00040339095986327865</v>
      </c>
      <c r="T53" s="389">
        <v>0</v>
      </c>
      <c r="U53" s="385">
        <v>0</v>
      </c>
      <c r="V53" s="386"/>
      <c r="W53" s="385"/>
      <c r="X53" s="387">
        <f t="shared" si="30"/>
        <v>0</v>
      </c>
      <c r="Y53" s="391" t="str">
        <f t="shared" si="31"/>
        <v>         /0</v>
      </c>
    </row>
    <row r="54" spans="1:25" ht="19.5" customHeight="1">
      <c r="A54" s="422" t="s">
        <v>182</v>
      </c>
      <c r="B54" s="384">
        <v>40.568</v>
      </c>
      <c r="C54" s="385">
        <v>11.837</v>
      </c>
      <c r="D54" s="386">
        <v>0</v>
      </c>
      <c r="E54" s="385">
        <v>0</v>
      </c>
      <c r="F54" s="387">
        <f t="shared" si="24"/>
        <v>52.405</v>
      </c>
      <c r="G54" s="388">
        <f t="shared" si="25"/>
        <v>0.0009580769442279838</v>
      </c>
      <c r="H54" s="389">
        <v>98.841</v>
      </c>
      <c r="I54" s="385">
        <v>9.159999999999998</v>
      </c>
      <c r="J54" s="386"/>
      <c r="K54" s="385"/>
      <c r="L54" s="387">
        <f t="shared" si="26"/>
        <v>108.00099999999999</v>
      </c>
      <c r="M54" s="390">
        <f t="shared" si="27"/>
        <v>-0.5147730113610058</v>
      </c>
      <c r="N54" s="384">
        <v>720.2429999999999</v>
      </c>
      <c r="O54" s="385">
        <v>150.89999999999995</v>
      </c>
      <c r="P54" s="386"/>
      <c r="Q54" s="385"/>
      <c r="R54" s="387">
        <f t="shared" si="28"/>
        <v>871.1429999999999</v>
      </c>
      <c r="S54" s="388">
        <f t="shared" si="29"/>
        <v>0.0017443831114362963</v>
      </c>
      <c r="T54" s="389">
        <v>891.5200000000002</v>
      </c>
      <c r="U54" s="385">
        <v>127.491</v>
      </c>
      <c r="V54" s="386">
        <v>0</v>
      </c>
      <c r="W54" s="385">
        <v>0</v>
      </c>
      <c r="X54" s="387">
        <f t="shared" si="30"/>
        <v>1019.0110000000002</v>
      </c>
      <c r="Y54" s="391">
        <f t="shared" si="31"/>
        <v>-0.1451093265921568</v>
      </c>
    </row>
    <row r="55" spans="1:25" ht="19.5" customHeight="1" thickBot="1">
      <c r="A55" s="424" t="s">
        <v>166</v>
      </c>
      <c r="B55" s="426">
        <v>36.488</v>
      </c>
      <c r="C55" s="427">
        <v>10.753</v>
      </c>
      <c r="D55" s="428">
        <v>3.0500000000000003</v>
      </c>
      <c r="E55" s="427">
        <v>1.77</v>
      </c>
      <c r="F55" s="429">
        <f t="shared" si="24"/>
        <v>52.061</v>
      </c>
      <c r="G55" s="430">
        <f t="shared" si="25"/>
        <v>0.0009517878788942479</v>
      </c>
      <c r="H55" s="431">
        <v>450.15100000000007</v>
      </c>
      <c r="I55" s="427">
        <v>185.441</v>
      </c>
      <c r="J55" s="428">
        <v>691.4470000000001</v>
      </c>
      <c r="K55" s="427">
        <v>86.059</v>
      </c>
      <c r="L55" s="429">
        <f t="shared" si="26"/>
        <v>1413.0980000000002</v>
      </c>
      <c r="M55" s="432">
        <f t="shared" si="27"/>
        <v>-0.9631582522938961</v>
      </c>
      <c r="N55" s="426">
        <v>925.247</v>
      </c>
      <c r="O55" s="427">
        <v>450.276</v>
      </c>
      <c r="P55" s="428">
        <v>4825.13097</v>
      </c>
      <c r="Q55" s="427">
        <v>1447.4049999999997</v>
      </c>
      <c r="R55" s="429">
        <f t="shared" si="28"/>
        <v>7648.05897</v>
      </c>
      <c r="S55" s="430">
        <f t="shared" si="29"/>
        <v>0.015314529190427837</v>
      </c>
      <c r="T55" s="431">
        <v>3710.0739999999996</v>
      </c>
      <c r="U55" s="427">
        <v>1348.969</v>
      </c>
      <c r="V55" s="428">
        <v>1217.579</v>
      </c>
      <c r="W55" s="427">
        <v>317.73600000000005</v>
      </c>
      <c r="X55" s="429">
        <f t="shared" si="30"/>
        <v>6594.357999999999</v>
      </c>
      <c r="Y55" s="433">
        <f t="shared" si="31"/>
        <v>0.15978825687049447</v>
      </c>
    </row>
    <row r="56" ht="8.25" customHeight="1" thickTop="1">
      <c r="A56" s="105"/>
    </row>
    <row r="57" ht="14.25">
      <c r="A57" s="105" t="s">
        <v>40</v>
      </c>
    </row>
    <row r="58" ht="14.25">
      <c r="A58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6:Y65536 M56:M65536 Y3 M3">
    <cfRule type="cellIs" priority="9" dxfId="93" operator="lessThan" stopIfTrue="1">
      <formula>0</formula>
    </cfRule>
  </conditionalFormatting>
  <conditionalFormatting sqref="Y9:Y55 M9:M55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8" zoomScaleNormal="88" zoomScalePageLayoutView="0" workbookViewId="0" topLeftCell="A37">
      <selection activeCell="N9" sqref="N9:O57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57421875" style="132" customWidth="1"/>
    <col min="4" max="4" width="11.421875" style="132" bestFit="1" customWidth="1"/>
    <col min="5" max="5" width="10.28125" style="132" bestFit="1" customWidth="1"/>
    <col min="6" max="6" width="11.421875" style="132" bestFit="1" customWidth="1"/>
    <col min="7" max="7" width="11.421875" style="132" customWidth="1"/>
    <col min="8" max="8" width="11.421875" style="132" bestFit="1" customWidth="1"/>
    <col min="9" max="9" width="9.00390625" style="132" customWidth="1"/>
    <col min="10" max="10" width="11.421875" style="132" bestFit="1" customWidth="1"/>
    <col min="11" max="11" width="11.421875" style="132" customWidth="1"/>
    <col min="12" max="12" width="12.421875" style="132" bestFit="1" customWidth="1"/>
    <col min="13" max="13" width="10.57421875" style="132" customWidth="1"/>
    <col min="14" max="14" width="12.28125" style="132" customWidth="1"/>
    <col min="15" max="15" width="11.421875" style="132" customWidth="1"/>
    <col min="16" max="16" width="12.421875" style="132" bestFit="1" customWidth="1"/>
    <col min="17" max="17" width="9.140625" style="132" customWidth="1"/>
    <col min="18" max="16384" width="9.140625" style="132" customWidth="1"/>
  </cols>
  <sheetData>
    <row r="1" spans="14:17" ht="18.75" thickBot="1">
      <c r="N1" s="574" t="s">
        <v>26</v>
      </c>
      <c r="O1" s="575"/>
      <c r="P1" s="575"/>
      <c r="Q1" s="576"/>
    </row>
    <row r="2" ht="3.75" customHeight="1" thickBot="1"/>
    <row r="3" spans="1:17" ht="24" customHeight="1" thickTop="1">
      <c r="A3" s="646" t="s">
        <v>47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8"/>
    </row>
    <row r="4" spans="1:17" ht="18.75" customHeight="1" thickBot="1">
      <c r="A4" s="638" t="s">
        <v>36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40"/>
    </row>
    <row r="5" spans="1:17" s="300" customFormat="1" ht="20.25" customHeight="1" thickBot="1">
      <c r="A5" s="635" t="s">
        <v>137</v>
      </c>
      <c r="B5" s="641" t="s">
        <v>34</v>
      </c>
      <c r="C5" s="642"/>
      <c r="D5" s="642"/>
      <c r="E5" s="642"/>
      <c r="F5" s="643"/>
      <c r="G5" s="643"/>
      <c r="H5" s="643"/>
      <c r="I5" s="644"/>
      <c r="J5" s="642" t="s">
        <v>33</v>
      </c>
      <c r="K5" s="642"/>
      <c r="L5" s="642"/>
      <c r="M5" s="642"/>
      <c r="N5" s="642"/>
      <c r="O5" s="642"/>
      <c r="P5" s="642"/>
      <c r="Q5" s="645"/>
    </row>
    <row r="6" spans="1:17" s="323" customFormat="1" ht="28.5" customHeight="1" thickBot="1">
      <c r="A6" s="636"/>
      <c r="B6" s="571" t="s">
        <v>151</v>
      </c>
      <c r="C6" s="572"/>
      <c r="D6" s="573"/>
      <c r="E6" s="569" t="s">
        <v>32</v>
      </c>
      <c r="F6" s="571" t="s">
        <v>152</v>
      </c>
      <c r="G6" s="572"/>
      <c r="H6" s="573"/>
      <c r="I6" s="567" t="s">
        <v>31</v>
      </c>
      <c r="J6" s="571" t="s">
        <v>153</v>
      </c>
      <c r="K6" s="572"/>
      <c r="L6" s="573"/>
      <c r="M6" s="569" t="s">
        <v>32</v>
      </c>
      <c r="N6" s="571" t="s">
        <v>154</v>
      </c>
      <c r="O6" s="572"/>
      <c r="P6" s="573"/>
      <c r="Q6" s="569" t="s">
        <v>31</v>
      </c>
    </row>
    <row r="7" spans="1:17" s="135" customFormat="1" ht="22.5" customHeight="1" thickBot="1">
      <c r="A7" s="637"/>
      <c r="B7" s="103" t="s">
        <v>20</v>
      </c>
      <c r="C7" s="100" t="s">
        <v>19</v>
      </c>
      <c r="D7" s="100" t="s">
        <v>15</v>
      </c>
      <c r="E7" s="570"/>
      <c r="F7" s="103" t="s">
        <v>20</v>
      </c>
      <c r="G7" s="101" t="s">
        <v>19</v>
      </c>
      <c r="H7" s="100" t="s">
        <v>15</v>
      </c>
      <c r="I7" s="568"/>
      <c r="J7" s="103" t="s">
        <v>20</v>
      </c>
      <c r="K7" s="100" t="s">
        <v>19</v>
      </c>
      <c r="L7" s="101" t="s">
        <v>15</v>
      </c>
      <c r="M7" s="570"/>
      <c r="N7" s="102" t="s">
        <v>20</v>
      </c>
      <c r="O7" s="101" t="s">
        <v>19</v>
      </c>
      <c r="P7" s="100" t="s">
        <v>15</v>
      </c>
      <c r="Q7" s="570"/>
    </row>
    <row r="8" spans="1:17" s="485" customFormat="1" ht="18" customHeight="1" thickBot="1">
      <c r="A8" s="478" t="s">
        <v>46</v>
      </c>
      <c r="B8" s="479">
        <f>SUM(B9:B57)</f>
        <v>2040000</v>
      </c>
      <c r="C8" s="480">
        <f>SUM(C9:C57)</f>
        <v>69125</v>
      </c>
      <c r="D8" s="480">
        <f>C8+B8</f>
        <v>2109125</v>
      </c>
      <c r="E8" s="481">
        <f>D8/$D$8</f>
        <v>1</v>
      </c>
      <c r="F8" s="480">
        <f>SUM(F9:F57)</f>
        <v>1950282</v>
      </c>
      <c r="G8" s="480">
        <f>SUM(G9:G57)</f>
        <v>68838</v>
      </c>
      <c r="H8" s="480">
        <f aca="true" t="shared" si="0" ref="H8:H57">G8+F8</f>
        <v>2019120</v>
      </c>
      <c r="I8" s="482">
        <f>(D8/H8-1)</f>
        <v>0.044576350093109784</v>
      </c>
      <c r="J8" s="483">
        <f>SUM(J9:J57)</f>
        <v>19151730</v>
      </c>
      <c r="K8" s="480">
        <f>SUM(K9:K57)</f>
        <v>640839</v>
      </c>
      <c r="L8" s="480">
        <f aca="true" t="shared" si="1" ref="L8:L57">K8+J8</f>
        <v>19792569</v>
      </c>
      <c r="M8" s="481">
        <f>(L8/$L$8)</f>
        <v>1</v>
      </c>
      <c r="N8" s="480">
        <f>SUM(N9:N57)</f>
        <v>18333751</v>
      </c>
      <c r="O8" s="480">
        <f>SUM(O9:O57)</f>
        <v>651759</v>
      </c>
      <c r="P8" s="480">
        <f aca="true" t="shared" si="2" ref="P8:P57">O8+N8</f>
        <v>18985510</v>
      </c>
      <c r="Q8" s="484">
        <f>(L8/P8-1)</f>
        <v>0.04250920833835914</v>
      </c>
    </row>
    <row r="9" spans="1:17" s="133" customFormat="1" ht="18" customHeight="1" thickTop="1">
      <c r="A9" s="456" t="s">
        <v>225</v>
      </c>
      <c r="B9" s="457">
        <v>270392</v>
      </c>
      <c r="C9" s="458">
        <v>486</v>
      </c>
      <c r="D9" s="458">
        <f aca="true" t="shared" si="3" ref="D9:D57">C9+B9</f>
        <v>270878</v>
      </c>
      <c r="E9" s="459">
        <f>D9/$D$8</f>
        <v>0.12843145854323476</v>
      </c>
      <c r="F9" s="460">
        <v>242816</v>
      </c>
      <c r="G9" s="458">
        <v>83</v>
      </c>
      <c r="H9" s="458">
        <f t="shared" si="0"/>
        <v>242899</v>
      </c>
      <c r="I9" s="461">
        <f>(D9/H9-1)</f>
        <v>0.11518779410372204</v>
      </c>
      <c r="J9" s="460">
        <v>2462050</v>
      </c>
      <c r="K9" s="458">
        <v>2513</v>
      </c>
      <c r="L9" s="458">
        <f t="shared" si="1"/>
        <v>2464563</v>
      </c>
      <c r="M9" s="461">
        <f>(L9/$L$8)</f>
        <v>0.12451961137536012</v>
      </c>
      <c r="N9" s="460">
        <v>2321516</v>
      </c>
      <c r="O9" s="458">
        <v>679</v>
      </c>
      <c r="P9" s="458">
        <f t="shared" si="2"/>
        <v>2322195</v>
      </c>
      <c r="Q9" s="462">
        <f>(L9/P9-1)</f>
        <v>0.061307512934960284</v>
      </c>
    </row>
    <row r="10" spans="1:17" s="133" customFormat="1" ht="18" customHeight="1">
      <c r="A10" s="463" t="s">
        <v>226</v>
      </c>
      <c r="B10" s="464">
        <v>209755</v>
      </c>
      <c r="C10" s="465">
        <v>304</v>
      </c>
      <c r="D10" s="465">
        <f t="shared" si="3"/>
        <v>210059</v>
      </c>
      <c r="E10" s="466">
        <f>D10/$D$8</f>
        <v>0.09959532981686718</v>
      </c>
      <c r="F10" s="467">
        <v>195767</v>
      </c>
      <c r="G10" s="465">
        <v>758</v>
      </c>
      <c r="H10" s="465">
        <f t="shared" si="0"/>
        <v>196525</v>
      </c>
      <c r="I10" s="468">
        <f>(D10/H10-1)</f>
        <v>0.06886655641775863</v>
      </c>
      <c r="J10" s="467">
        <v>1959766</v>
      </c>
      <c r="K10" s="465">
        <v>2113</v>
      </c>
      <c r="L10" s="465">
        <f t="shared" si="1"/>
        <v>1961879</v>
      </c>
      <c r="M10" s="468">
        <f>(L10/$L$8)</f>
        <v>0.09912199876630466</v>
      </c>
      <c r="N10" s="467">
        <v>1844290</v>
      </c>
      <c r="O10" s="465">
        <v>1688</v>
      </c>
      <c r="P10" s="465">
        <f t="shared" si="2"/>
        <v>1845978</v>
      </c>
      <c r="Q10" s="469">
        <f>(L10/P10-1)</f>
        <v>0.0627856886701792</v>
      </c>
    </row>
    <row r="11" spans="1:17" s="133" customFormat="1" ht="18" customHeight="1">
      <c r="A11" s="463" t="s">
        <v>227</v>
      </c>
      <c r="B11" s="464">
        <v>188260</v>
      </c>
      <c r="C11" s="465">
        <v>550</v>
      </c>
      <c r="D11" s="465">
        <f t="shared" si="3"/>
        <v>188810</v>
      </c>
      <c r="E11" s="466">
        <f>D11/$D$8</f>
        <v>0.08952053576720204</v>
      </c>
      <c r="F11" s="467">
        <v>170479</v>
      </c>
      <c r="G11" s="465">
        <v>389</v>
      </c>
      <c r="H11" s="465">
        <f t="shared" si="0"/>
        <v>170868</v>
      </c>
      <c r="I11" s="468">
        <f>(D11/H11-1)</f>
        <v>0.10500503312498544</v>
      </c>
      <c r="J11" s="467">
        <v>1768977</v>
      </c>
      <c r="K11" s="465">
        <v>5664</v>
      </c>
      <c r="L11" s="465">
        <f t="shared" si="1"/>
        <v>1774641</v>
      </c>
      <c r="M11" s="468">
        <f>(L11/$L$8)</f>
        <v>0.08966198374753677</v>
      </c>
      <c r="N11" s="467">
        <v>1608760</v>
      </c>
      <c r="O11" s="465">
        <v>4249</v>
      </c>
      <c r="P11" s="465">
        <f t="shared" si="2"/>
        <v>1613009</v>
      </c>
      <c r="Q11" s="469">
        <f>(L11/P11-1)</f>
        <v>0.10020526853848932</v>
      </c>
    </row>
    <row r="12" spans="1:17" s="133" customFormat="1" ht="18" customHeight="1">
      <c r="A12" s="463" t="s">
        <v>228</v>
      </c>
      <c r="B12" s="464">
        <v>151516</v>
      </c>
      <c r="C12" s="465">
        <v>1420</v>
      </c>
      <c r="D12" s="465">
        <f t="shared" si="3"/>
        <v>152936</v>
      </c>
      <c r="E12" s="466">
        <f>D12/$D$8</f>
        <v>0.07251158655840692</v>
      </c>
      <c r="F12" s="467">
        <v>141651</v>
      </c>
      <c r="G12" s="465">
        <v>1479</v>
      </c>
      <c r="H12" s="465">
        <f>G12+F12</f>
        <v>143130</v>
      </c>
      <c r="I12" s="468">
        <f>(D12/H12-1)</f>
        <v>0.06851114371550349</v>
      </c>
      <c r="J12" s="467">
        <v>1371870</v>
      </c>
      <c r="K12" s="465">
        <v>7082</v>
      </c>
      <c r="L12" s="465">
        <f>K12+J12</f>
        <v>1378952</v>
      </c>
      <c r="M12" s="468">
        <f>(L12/$L$8)</f>
        <v>0.06967018783665728</v>
      </c>
      <c r="N12" s="467">
        <v>1326230</v>
      </c>
      <c r="O12" s="465">
        <v>4332</v>
      </c>
      <c r="P12" s="465">
        <f>O12+N12</f>
        <v>1330562</v>
      </c>
      <c r="Q12" s="469">
        <f>(L12/P12-1)</f>
        <v>0.0363680910773041</v>
      </c>
    </row>
    <row r="13" spans="1:17" s="133" customFormat="1" ht="18" customHeight="1">
      <c r="A13" s="463" t="s">
        <v>229</v>
      </c>
      <c r="B13" s="464">
        <v>92058</v>
      </c>
      <c r="C13" s="465">
        <v>333</v>
      </c>
      <c r="D13" s="465">
        <f t="shared" si="3"/>
        <v>92391</v>
      </c>
      <c r="E13" s="466">
        <f aca="true" t="shared" si="4" ref="E13:E19">D13/$D$8</f>
        <v>0.04380536952527707</v>
      </c>
      <c r="F13" s="467">
        <v>94090</v>
      </c>
      <c r="G13" s="465">
        <v>144</v>
      </c>
      <c r="H13" s="465">
        <f aca="true" t="shared" si="5" ref="H13:H19">G13+F13</f>
        <v>94234</v>
      </c>
      <c r="I13" s="468">
        <f aca="true" t="shared" si="6" ref="I13:I19">(D13/H13-1)</f>
        <v>-0.019557696797334323</v>
      </c>
      <c r="J13" s="467">
        <v>844522</v>
      </c>
      <c r="K13" s="465">
        <v>1551</v>
      </c>
      <c r="L13" s="465">
        <f aca="true" t="shared" si="7" ref="L13:L19">K13+J13</f>
        <v>846073</v>
      </c>
      <c r="M13" s="468">
        <f aca="true" t="shared" si="8" ref="M13:M19">(L13/$L$8)</f>
        <v>0.042747002675600124</v>
      </c>
      <c r="N13" s="467">
        <v>914556</v>
      </c>
      <c r="O13" s="465">
        <v>1939</v>
      </c>
      <c r="P13" s="465">
        <f aca="true" t="shared" si="9" ref="P13:P19">O13+N13</f>
        <v>916495</v>
      </c>
      <c r="Q13" s="469">
        <f aca="true" t="shared" si="10" ref="Q13:Q19">(L13/P13-1)</f>
        <v>-0.07683838973480484</v>
      </c>
    </row>
    <row r="14" spans="1:17" s="133" customFormat="1" ht="18" customHeight="1">
      <c r="A14" s="463" t="s">
        <v>230</v>
      </c>
      <c r="B14" s="464">
        <v>90393</v>
      </c>
      <c r="C14" s="465">
        <v>469</v>
      </c>
      <c r="D14" s="465">
        <f t="shared" si="3"/>
        <v>90862</v>
      </c>
      <c r="E14" s="466">
        <f t="shared" si="4"/>
        <v>0.04308042434658923</v>
      </c>
      <c r="F14" s="467">
        <v>88294</v>
      </c>
      <c r="G14" s="465">
        <v>2</v>
      </c>
      <c r="H14" s="465">
        <f t="shared" si="5"/>
        <v>88296</v>
      </c>
      <c r="I14" s="468">
        <f t="shared" si="6"/>
        <v>0.029061339132010477</v>
      </c>
      <c r="J14" s="467">
        <v>830347</v>
      </c>
      <c r="K14" s="465">
        <v>3546</v>
      </c>
      <c r="L14" s="465">
        <f t="shared" si="7"/>
        <v>833893</v>
      </c>
      <c r="M14" s="468">
        <f t="shared" si="8"/>
        <v>0.0421316202055428</v>
      </c>
      <c r="N14" s="467">
        <v>825075</v>
      </c>
      <c r="O14" s="465">
        <v>560</v>
      </c>
      <c r="P14" s="465">
        <f t="shared" si="9"/>
        <v>825635</v>
      </c>
      <c r="Q14" s="469">
        <f t="shared" si="10"/>
        <v>0.010001998461790063</v>
      </c>
    </row>
    <row r="15" spans="1:17" s="133" customFormat="1" ht="18" customHeight="1">
      <c r="A15" s="463" t="s">
        <v>231</v>
      </c>
      <c r="B15" s="464">
        <v>74109</v>
      </c>
      <c r="C15" s="465">
        <v>487</v>
      </c>
      <c r="D15" s="465">
        <f t="shared" si="3"/>
        <v>74596</v>
      </c>
      <c r="E15" s="466">
        <f t="shared" si="4"/>
        <v>0.035368221418834826</v>
      </c>
      <c r="F15" s="467">
        <v>81182</v>
      </c>
      <c r="G15" s="465">
        <v>251</v>
      </c>
      <c r="H15" s="465">
        <f t="shared" si="5"/>
        <v>81433</v>
      </c>
      <c r="I15" s="468">
        <f t="shared" si="6"/>
        <v>-0.08395859172571318</v>
      </c>
      <c r="J15" s="467">
        <v>712652</v>
      </c>
      <c r="K15" s="465">
        <v>5156</v>
      </c>
      <c r="L15" s="465">
        <f t="shared" si="7"/>
        <v>717808</v>
      </c>
      <c r="M15" s="468">
        <f t="shared" si="8"/>
        <v>0.03626654023537824</v>
      </c>
      <c r="N15" s="467">
        <v>751581</v>
      </c>
      <c r="O15" s="465">
        <v>3216</v>
      </c>
      <c r="P15" s="465">
        <f t="shared" si="9"/>
        <v>754797</v>
      </c>
      <c r="Q15" s="469">
        <f t="shared" si="10"/>
        <v>-0.04900522922057193</v>
      </c>
    </row>
    <row r="16" spans="1:17" s="133" customFormat="1" ht="18" customHeight="1">
      <c r="A16" s="463" t="s">
        <v>232</v>
      </c>
      <c r="B16" s="464">
        <v>62830</v>
      </c>
      <c r="C16" s="465">
        <v>9487</v>
      </c>
      <c r="D16" s="465">
        <f t="shared" si="3"/>
        <v>72317</v>
      </c>
      <c r="E16" s="466">
        <f t="shared" si="4"/>
        <v>0.034287678539678776</v>
      </c>
      <c r="F16" s="467">
        <v>67059</v>
      </c>
      <c r="G16" s="465">
        <v>13649</v>
      </c>
      <c r="H16" s="465">
        <f t="shared" si="5"/>
        <v>80708</v>
      </c>
      <c r="I16" s="468">
        <f t="shared" si="6"/>
        <v>-0.10396738861079446</v>
      </c>
      <c r="J16" s="467">
        <v>624502</v>
      </c>
      <c r="K16" s="465">
        <v>127512</v>
      </c>
      <c r="L16" s="465">
        <f t="shared" si="7"/>
        <v>752014</v>
      </c>
      <c r="M16" s="468">
        <f t="shared" si="8"/>
        <v>0.03799476460079538</v>
      </c>
      <c r="N16" s="467">
        <v>606320</v>
      </c>
      <c r="O16" s="465">
        <v>131003</v>
      </c>
      <c r="P16" s="465">
        <f t="shared" si="9"/>
        <v>737323</v>
      </c>
      <c r="Q16" s="469">
        <f t="shared" si="10"/>
        <v>0.019924781947667336</v>
      </c>
    </row>
    <row r="17" spans="1:17" s="133" customFormat="1" ht="18" customHeight="1">
      <c r="A17" s="463" t="s">
        <v>233</v>
      </c>
      <c r="B17" s="464">
        <v>58173</v>
      </c>
      <c r="C17" s="465">
        <v>19</v>
      </c>
      <c r="D17" s="465">
        <f t="shared" si="3"/>
        <v>58192</v>
      </c>
      <c r="E17" s="466">
        <f t="shared" si="4"/>
        <v>0.027590588514194273</v>
      </c>
      <c r="F17" s="467">
        <v>51632</v>
      </c>
      <c r="G17" s="465">
        <v>5</v>
      </c>
      <c r="H17" s="465">
        <f t="shared" si="5"/>
        <v>51637</v>
      </c>
      <c r="I17" s="468">
        <f t="shared" si="6"/>
        <v>0.12694385808625608</v>
      </c>
      <c r="J17" s="467">
        <v>558279</v>
      </c>
      <c r="K17" s="465">
        <v>1311</v>
      </c>
      <c r="L17" s="465">
        <f t="shared" si="7"/>
        <v>559590</v>
      </c>
      <c r="M17" s="468">
        <f t="shared" si="8"/>
        <v>0.028272732054136076</v>
      </c>
      <c r="N17" s="467">
        <v>472322</v>
      </c>
      <c r="O17" s="465">
        <v>517</v>
      </c>
      <c r="P17" s="465">
        <f t="shared" si="9"/>
        <v>472839</v>
      </c>
      <c r="Q17" s="469">
        <f t="shared" si="10"/>
        <v>0.18346836872592998</v>
      </c>
    </row>
    <row r="18" spans="1:17" s="133" customFormat="1" ht="18" customHeight="1">
      <c r="A18" s="463" t="s">
        <v>234</v>
      </c>
      <c r="B18" s="464">
        <v>55067</v>
      </c>
      <c r="C18" s="465">
        <v>742</v>
      </c>
      <c r="D18" s="465">
        <f t="shared" si="3"/>
        <v>55809</v>
      </c>
      <c r="E18" s="466">
        <f t="shared" si="4"/>
        <v>0.02646073608723997</v>
      </c>
      <c r="F18" s="467">
        <v>58223</v>
      </c>
      <c r="G18" s="465">
        <v>2</v>
      </c>
      <c r="H18" s="465">
        <f t="shared" si="5"/>
        <v>58225</v>
      </c>
      <c r="I18" s="468">
        <f t="shared" si="6"/>
        <v>-0.041494203520824335</v>
      </c>
      <c r="J18" s="467">
        <v>570040</v>
      </c>
      <c r="K18" s="465">
        <v>958</v>
      </c>
      <c r="L18" s="465">
        <f t="shared" si="7"/>
        <v>570998</v>
      </c>
      <c r="M18" s="468">
        <f t="shared" si="8"/>
        <v>0.028849109986682376</v>
      </c>
      <c r="N18" s="467">
        <v>620781</v>
      </c>
      <c r="O18" s="465">
        <v>190</v>
      </c>
      <c r="P18" s="465">
        <f t="shared" si="9"/>
        <v>620971</v>
      </c>
      <c r="Q18" s="469">
        <f t="shared" si="10"/>
        <v>-0.0804755777645011</v>
      </c>
    </row>
    <row r="19" spans="1:17" s="133" customFormat="1" ht="18" customHeight="1">
      <c r="A19" s="463" t="s">
        <v>235</v>
      </c>
      <c r="B19" s="464">
        <v>51955</v>
      </c>
      <c r="C19" s="465">
        <v>300</v>
      </c>
      <c r="D19" s="465">
        <f t="shared" si="3"/>
        <v>52255</v>
      </c>
      <c r="E19" s="466">
        <f t="shared" si="4"/>
        <v>0.024775677117287974</v>
      </c>
      <c r="F19" s="467">
        <v>45512</v>
      </c>
      <c r="G19" s="465">
        <v>7</v>
      </c>
      <c r="H19" s="465">
        <f t="shared" si="5"/>
        <v>45519</v>
      </c>
      <c r="I19" s="468">
        <f t="shared" si="6"/>
        <v>0.1479821612952832</v>
      </c>
      <c r="J19" s="467">
        <v>483540</v>
      </c>
      <c r="K19" s="465">
        <v>508</v>
      </c>
      <c r="L19" s="465">
        <f t="shared" si="7"/>
        <v>484048</v>
      </c>
      <c r="M19" s="468">
        <f t="shared" si="8"/>
        <v>0.02445604711546035</v>
      </c>
      <c r="N19" s="467">
        <v>431513</v>
      </c>
      <c r="O19" s="465">
        <v>368</v>
      </c>
      <c r="P19" s="465">
        <f t="shared" si="9"/>
        <v>431881</v>
      </c>
      <c r="Q19" s="469">
        <f t="shared" si="10"/>
        <v>0.1207902176757023</v>
      </c>
    </row>
    <row r="20" spans="1:17" s="133" customFormat="1" ht="18" customHeight="1">
      <c r="A20" s="463" t="s">
        <v>236</v>
      </c>
      <c r="B20" s="464">
        <v>48411</v>
      </c>
      <c r="C20" s="465">
        <v>23</v>
      </c>
      <c r="D20" s="465">
        <f t="shared" si="3"/>
        <v>48434</v>
      </c>
      <c r="E20" s="466">
        <f>D20/$D$8</f>
        <v>0.0229640253659693</v>
      </c>
      <c r="F20" s="467">
        <v>42840</v>
      </c>
      <c r="G20" s="465">
        <v>33</v>
      </c>
      <c r="H20" s="465">
        <f>G20+F20</f>
        <v>42873</v>
      </c>
      <c r="I20" s="468">
        <f>(D20/H20-1)</f>
        <v>0.12970867445711742</v>
      </c>
      <c r="J20" s="467">
        <v>470750</v>
      </c>
      <c r="K20" s="465">
        <v>402</v>
      </c>
      <c r="L20" s="465">
        <f>K20+J20</f>
        <v>471152</v>
      </c>
      <c r="M20" s="468">
        <f>(L20/$L$8)</f>
        <v>0.023804489452581925</v>
      </c>
      <c r="N20" s="467">
        <v>395377</v>
      </c>
      <c r="O20" s="465">
        <v>453</v>
      </c>
      <c r="P20" s="465">
        <f>O20+N20</f>
        <v>395830</v>
      </c>
      <c r="Q20" s="469">
        <f>(L20/P20-1)</f>
        <v>0.19028876032640274</v>
      </c>
    </row>
    <row r="21" spans="1:17" s="133" customFormat="1" ht="18" customHeight="1">
      <c r="A21" s="463" t="s">
        <v>237</v>
      </c>
      <c r="B21" s="464">
        <v>33931</v>
      </c>
      <c r="C21" s="465">
        <v>271</v>
      </c>
      <c r="D21" s="465">
        <f t="shared" si="3"/>
        <v>34202</v>
      </c>
      <c r="E21" s="466">
        <f>D21/$D$8</f>
        <v>0.016216203401884666</v>
      </c>
      <c r="F21" s="467">
        <v>31558</v>
      </c>
      <c r="G21" s="465">
        <v>12</v>
      </c>
      <c r="H21" s="465">
        <f>G21+F21</f>
        <v>31570</v>
      </c>
      <c r="I21" s="468">
        <f>(D21/H21-1)</f>
        <v>0.08337028824833692</v>
      </c>
      <c r="J21" s="467">
        <v>316969</v>
      </c>
      <c r="K21" s="465">
        <v>1492</v>
      </c>
      <c r="L21" s="465">
        <f>K21+J21</f>
        <v>318461</v>
      </c>
      <c r="M21" s="468">
        <f>(L21/$L$8)</f>
        <v>0.01608992748743228</v>
      </c>
      <c r="N21" s="467">
        <v>280670</v>
      </c>
      <c r="O21" s="465">
        <v>133</v>
      </c>
      <c r="P21" s="465">
        <f>O21+N21</f>
        <v>280803</v>
      </c>
      <c r="Q21" s="469">
        <f>(L21/P21-1)</f>
        <v>0.1341082538291969</v>
      </c>
    </row>
    <row r="22" spans="1:17" s="133" customFormat="1" ht="18" customHeight="1">
      <c r="A22" s="463" t="s">
        <v>238</v>
      </c>
      <c r="B22" s="464">
        <v>31044</v>
      </c>
      <c r="C22" s="465">
        <v>7</v>
      </c>
      <c r="D22" s="465">
        <f t="shared" si="3"/>
        <v>31051</v>
      </c>
      <c r="E22" s="466">
        <f>D22/$D$8</f>
        <v>0.014722218929650921</v>
      </c>
      <c r="F22" s="467">
        <v>25472</v>
      </c>
      <c r="G22" s="465">
        <v>7</v>
      </c>
      <c r="H22" s="465">
        <f>G22+F22</f>
        <v>25479</v>
      </c>
      <c r="I22" s="468">
        <f>(D22/H22-1)</f>
        <v>0.21868990148749945</v>
      </c>
      <c r="J22" s="467">
        <v>259172</v>
      </c>
      <c r="K22" s="465">
        <v>1724</v>
      </c>
      <c r="L22" s="465">
        <f>K22+J22</f>
        <v>260896</v>
      </c>
      <c r="M22" s="468">
        <f>(L22/$L$8)</f>
        <v>0.013181512718232787</v>
      </c>
      <c r="N22" s="467">
        <v>236331</v>
      </c>
      <c r="O22" s="465">
        <v>941</v>
      </c>
      <c r="P22" s="465">
        <f>O22+N22</f>
        <v>237272</v>
      </c>
      <c r="Q22" s="469">
        <f>(L22/P22-1)</f>
        <v>0.09956505613810318</v>
      </c>
    </row>
    <row r="23" spans="1:17" s="133" customFormat="1" ht="18" customHeight="1">
      <c r="A23" s="463" t="s">
        <v>239</v>
      </c>
      <c r="B23" s="464">
        <v>26688</v>
      </c>
      <c r="C23" s="465">
        <v>2335</v>
      </c>
      <c r="D23" s="465">
        <f t="shared" si="3"/>
        <v>29023</v>
      </c>
      <c r="E23" s="466">
        <f aca="true" t="shared" si="11" ref="E23:E36">D23/$D$8</f>
        <v>0.013760682747584898</v>
      </c>
      <c r="F23" s="467">
        <v>24565</v>
      </c>
      <c r="G23" s="465">
        <v>3232</v>
      </c>
      <c r="H23" s="465">
        <f t="shared" si="0"/>
        <v>27797</v>
      </c>
      <c r="I23" s="468">
        <f aca="true" t="shared" si="12" ref="I23:I36">(D23/H23-1)</f>
        <v>0.044105479008526016</v>
      </c>
      <c r="J23" s="467">
        <v>265306</v>
      </c>
      <c r="K23" s="465">
        <v>30000</v>
      </c>
      <c r="L23" s="465">
        <f t="shared" si="1"/>
        <v>295306</v>
      </c>
      <c r="M23" s="468">
        <f aca="true" t="shared" si="13" ref="M23:M36">(L23/$L$8)</f>
        <v>0.014920043982163204</v>
      </c>
      <c r="N23" s="467">
        <v>220287</v>
      </c>
      <c r="O23" s="465">
        <v>23261</v>
      </c>
      <c r="P23" s="465">
        <f t="shared" si="2"/>
        <v>243548</v>
      </c>
      <c r="Q23" s="469">
        <f aca="true" t="shared" si="14" ref="Q23:Q36">(L23/P23-1)</f>
        <v>0.2125166291655034</v>
      </c>
    </row>
    <row r="24" spans="1:17" s="133" customFormat="1" ht="18" customHeight="1">
      <c r="A24" s="463" t="s">
        <v>240</v>
      </c>
      <c r="B24" s="464">
        <v>23656</v>
      </c>
      <c r="C24" s="465">
        <v>4004</v>
      </c>
      <c r="D24" s="465">
        <f t="shared" si="3"/>
        <v>27660</v>
      </c>
      <c r="E24" s="466">
        <f t="shared" si="11"/>
        <v>0.01311444319326735</v>
      </c>
      <c r="F24" s="467">
        <v>18360</v>
      </c>
      <c r="G24" s="465">
        <v>4177</v>
      </c>
      <c r="H24" s="465">
        <f>G24+F24</f>
        <v>22537</v>
      </c>
      <c r="I24" s="468">
        <f t="shared" si="12"/>
        <v>0.22731508186537686</v>
      </c>
      <c r="J24" s="467">
        <v>228790</v>
      </c>
      <c r="K24" s="465">
        <v>46734</v>
      </c>
      <c r="L24" s="465">
        <f>K24+J24</f>
        <v>275524</v>
      </c>
      <c r="M24" s="468">
        <f t="shared" si="13"/>
        <v>0.013920577970449415</v>
      </c>
      <c r="N24" s="467">
        <v>175134</v>
      </c>
      <c r="O24" s="465">
        <v>46643</v>
      </c>
      <c r="P24" s="465">
        <f>O24+N24</f>
        <v>221777</v>
      </c>
      <c r="Q24" s="469">
        <f t="shared" si="14"/>
        <v>0.24234704229924664</v>
      </c>
    </row>
    <row r="25" spans="1:17" s="133" customFormat="1" ht="18" customHeight="1">
      <c r="A25" s="463" t="s">
        <v>241</v>
      </c>
      <c r="B25" s="464">
        <v>26586</v>
      </c>
      <c r="C25" s="465">
        <v>2</v>
      </c>
      <c r="D25" s="465">
        <f t="shared" si="3"/>
        <v>26588</v>
      </c>
      <c r="E25" s="466">
        <f t="shared" si="11"/>
        <v>0.012606175546731465</v>
      </c>
      <c r="F25" s="467">
        <v>20057</v>
      </c>
      <c r="G25" s="465">
        <v>9</v>
      </c>
      <c r="H25" s="465">
        <f>G25+F25</f>
        <v>20066</v>
      </c>
      <c r="I25" s="468">
        <f t="shared" si="12"/>
        <v>0.32502740954848997</v>
      </c>
      <c r="J25" s="467">
        <v>228035</v>
      </c>
      <c r="K25" s="465">
        <v>1474</v>
      </c>
      <c r="L25" s="465">
        <f>K25+J25</f>
        <v>229509</v>
      </c>
      <c r="M25" s="468">
        <f t="shared" si="13"/>
        <v>0.011595715543545661</v>
      </c>
      <c r="N25" s="467">
        <v>194512</v>
      </c>
      <c r="O25" s="465">
        <v>242</v>
      </c>
      <c r="P25" s="465">
        <f>O25+N25</f>
        <v>194754</v>
      </c>
      <c r="Q25" s="469">
        <f t="shared" si="14"/>
        <v>0.1784558982100497</v>
      </c>
    </row>
    <row r="26" spans="1:17" s="133" customFormat="1" ht="18" customHeight="1">
      <c r="A26" s="463" t="s">
        <v>242</v>
      </c>
      <c r="B26" s="464">
        <v>26028</v>
      </c>
      <c r="C26" s="465">
        <v>294</v>
      </c>
      <c r="D26" s="465">
        <f t="shared" si="3"/>
        <v>26322</v>
      </c>
      <c r="E26" s="466">
        <f t="shared" si="11"/>
        <v>0.012480056895632075</v>
      </c>
      <c r="F26" s="467">
        <v>27086</v>
      </c>
      <c r="G26" s="465">
        <v>10</v>
      </c>
      <c r="H26" s="465">
        <f>G26+F26</f>
        <v>27096</v>
      </c>
      <c r="I26" s="468">
        <f t="shared" si="12"/>
        <v>-0.02856510186005312</v>
      </c>
      <c r="J26" s="467">
        <v>263570</v>
      </c>
      <c r="K26" s="465">
        <v>705</v>
      </c>
      <c r="L26" s="465">
        <f>K26+J26</f>
        <v>264275</v>
      </c>
      <c r="M26" s="468">
        <f t="shared" si="13"/>
        <v>0.01335223335586199</v>
      </c>
      <c r="N26" s="467">
        <v>248729</v>
      </c>
      <c r="O26" s="465">
        <v>100</v>
      </c>
      <c r="P26" s="465">
        <f>O26+N26</f>
        <v>248829</v>
      </c>
      <c r="Q26" s="469">
        <f t="shared" si="14"/>
        <v>0.062074758167255384</v>
      </c>
    </row>
    <row r="27" spans="1:17" s="133" customFormat="1" ht="18" customHeight="1">
      <c r="A27" s="463" t="s">
        <v>243</v>
      </c>
      <c r="B27" s="464">
        <v>25653</v>
      </c>
      <c r="C27" s="465">
        <v>267</v>
      </c>
      <c r="D27" s="465">
        <f t="shared" si="3"/>
        <v>25920</v>
      </c>
      <c r="E27" s="466">
        <f t="shared" si="11"/>
        <v>0.012289456528181118</v>
      </c>
      <c r="F27" s="467">
        <v>32562</v>
      </c>
      <c r="G27" s="465">
        <v>493</v>
      </c>
      <c r="H27" s="465">
        <f t="shared" si="0"/>
        <v>33055</v>
      </c>
      <c r="I27" s="468">
        <f t="shared" si="12"/>
        <v>-0.21585236726667678</v>
      </c>
      <c r="J27" s="467">
        <v>254866</v>
      </c>
      <c r="K27" s="465">
        <v>3874</v>
      </c>
      <c r="L27" s="465">
        <f t="shared" si="1"/>
        <v>258740</v>
      </c>
      <c r="M27" s="468">
        <f t="shared" si="13"/>
        <v>0.013072582947670917</v>
      </c>
      <c r="N27" s="467">
        <v>276366</v>
      </c>
      <c r="O27" s="465">
        <v>8722</v>
      </c>
      <c r="P27" s="465">
        <f t="shared" si="2"/>
        <v>285088</v>
      </c>
      <c r="Q27" s="469">
        <f t="shared" si="14"/>
        <v>-0.09242058592434621</v>
      </c>
    </row>
    <row r="28" spans="1:17" s="133" customFormat="1" ht="18" customHeight="1">
      <c r="A28" s="463" t="s">
        <v>244</v>
      </c>
      <c r="B28" s="464">
        <v>24859</v>
      </c>
      <c r="C28" s="465">
        <v>0</v>
      </c>
      <c r="D28" s="465">
        <f t="shared" si="3"/>
        <v>24859</v>
      </c>
      <c r="E28" s="466">
        <f t="shared" si="11"/>
        <v>0.011786404314585433</v>
      </c>
      <c r="F28" s="467">
        <v>27342</v>
      </c>
      <c r="G28" s="465"/>
      <c r="H28" s="465">
        <f>G28+F28</f>
        <v>27342</v>
      </c>
      <c r="I28" s="468">
        <f t="shared" si="12"/>
        <v>-0.09081266915368302</v>
      </c>
      <c r="J28" s="467">
        <v>247782</v>
      </c>
      <c r="K28" s="465">
        <v>454</v>
      </c>
      <c r="L28" s="465">
        <f>K28+J28</f>
        <v>248236</v>
      </c>
      <c r="M28" s="468">
        <f t="shared" si="13"/>
        <v>0.012541878722261875</v>
      </c>
      <c r="N28" s="467">
        <v>272652</v>
      </c>
      <c r="O28" s="465">
        <v>369</v>
      </c>
      <c r="P28" s="465">
        <f>O28+N28</f>
        <v>273021</v>
      </c>
      <c r="Q28" s="469">
        <f t="shared" si="14"/>
        <v>-0.09078056266734058</v>
      </c>
    </row>
    <row r="29" spans="1:17" s="133" customFormat="1" ht="18" customHeight="1">
      <c r="A29" s="463" t="s">
        <v>245</v>
      </c>
      <c r="B29" s="464">
        <v>22213</v>
      </c>
      <c r="C29" s="465">
        <v>367</v>
      </c>
      <c r="D29" s="465">
        <f t="shared" si="3"/>
        <v>22580</v>
      </c>
      <c r="E29" s="466">
        <f t="shared" si="11"/>
        <v>0.010705861435429384</v>
      </c>
      <c r="F29" s="467">
        <v>20878</v>
      </c>
      <c r="G29" s="465">
        <v>252</v>
      </c>
      <c r="H29" s="465">
        <f>G29+F29</f>
        <v>21130</v>
      </c>
      <c r="I29" s="468">
        <f t="shared" si="12"/>
        <v>0.06862281116895419</v>
      </c>
      <c r="J29" s="467">
        <v>207411</v>
      </c>
      <c r="K29" s="465">
        <v>2857</v>
      </c>
      <c r="L29" s="465">
        <f>K29+J29</f>
        <v>210268</v>
      </c>
      <c r="M29" s="468">
        <f t="shared" si="13"/>
        <v>0.010623583022496979</v>
      </c>
      <c r="N29" s="467">
        <v>195429</v>
      </c>
      <c r="O29" s="465">
        <v>2463</v>
      </c>
      <c r="P29" s="465">
        <f>O29+N29</f>
        <v>197892</v>
      </c>
      <c r="Q29" s="469">
        <f t="shared" si="14"/>
        <v>0.0625391627756553</v>
      </c>
    </row>
    <row r="30" spans="1:17" s="133" customFormat="1" ht="18" customHeight="1">
      <c r="A30" s="463" t="s">
        <v>246</v>
      </c>
      <c r="B30" s="464">
        <v>17462</v>
      </c>
      <c r="C30" s="465">
        <v>1839</v>
      </c>
      <c r="D30" s="465">
        <f t="shared" si="3"/>
        <v>19301</v>
      </c>
      <c r="E30" s="466">
        <f t="shared" si="11"/>
        <v>0.009151188288982398</v>
      </c>
      <c r="F30" s="467">
        <v>11941</v>
      </c>
      <c r="G30" s="465">
        <v>1342</v>
      </c>
      <c r="H30" s="465">
        <f>G30+F30</f>
        <v>13283</v>
      </c>
      <c r="I30" s="468">
        <f t="shared" si="12"/>
        <v>0.4530603026424753</v>
      </c>
      <c r="J30" s="467">
        <v>123292</v>
      </c>
      <c r="K30" s="465">
        <v>19004</v>
      </c>
      <c r="L30" s="465">
        <f>K30+J30</f>
        <v>142296</v>
      </c>
      <c r="M30" s="468">
        <f t="shared" si="13"/>
        <v>0.007189364857083484</v>
      </c>
      <c r="N30" s="467">
        <v>110438</v>
      </c>
      <c r="O30" s="465">
        <v>18596</v>
      </c>
      <c r="P30" s="465">
        <f>O30+N30</f>
        <v>129034</v>
      </c>
      <c r="Q30" s="469">
        <f t="shared" si="14"/>
        <v>0.10277911248198146</v>
      </c>
    </row>
    <row r="31" spans="1:17" s="133" customFormat="1" ht="18" customHeight="1">
      <c r="A31" s="463" t="s">
        <v>247</v>
      </c>
      <c r="B31" s="464">
        <v>18636</v>
      </c>
      <c r="C31" s="465">
        <v>298</v>
      </c>
      <c r="D31" s="465">
        <f t="shared" si="3"/>
        <v>18934</v>
      </c>
      <c r="E31" s="466">
        <f t="shared" si="11"/>
        <v>0.008977182480886624</v>
      </c>
      <c r="F31" s="467">
        <v>20488</v>
      </c>
      <c r="G31" s="465">
        <v>306</v>
      </c>
      <c r="H31" s="465">
        <f>G31+F31</f>
        <v>20794</v>
      </c>
      <c r="I31" s="468">
        <f t="shared" si="12"/>
        <v>-0.08944887948446667</v>
      </c>
      <c r="J31" s="467">
        <v>177113</v>
      </c>
      <c r="K31" s="465">
        <v>2926</v>
      </c>
      <c r="L31" s="465">
        <f>K31+J31</f>
        <v>180039</v>
      </c>
      <c r="M31" s="468">
        <f t="shared" si="13"/>
        <v>0.009096292654076386</v>
      </c>
      <c r="N31" s="467">
        <v>181716</v>
      </c>
      <c r="O31" s="465">
        <v>3715</v>
      </c>
      <c r="P31" s="465">
        <f>O31+N31</f>
        <v>185431</v>
      </c>
      <c r="Q31" s="469">
        <f t="shared" si="14"/>
        <v>-0.02907820159520258</v>
      </c>
    </row>
    <row r="32" spans="1:17" s="133" customFormat="1" ht="18" customHeight="1">
      <c r="A32" s="463" t="s">
        <v>248</v>
      </c>
      <c r="B32" s="464">
        <v>18091</v>
      </c>
      <c r="C32" s="465">
        <v>449</v>
      </c>
      <c r="D32" s="465">
        <f t="shared" si="3"/>
        <v>18540</v>
      </c>
      <c r="E32" s="466">
        <f t="shared" si="11"/>
        <v>0.008790375155573994</v>
      </c>
      <c r="F32" s="467">
        <v>15116</v>
      </c>
      <c r="G32" s="465"/>
      <c r="H32" s="465">
        <f>G32+F32</f>
        <v>15116</v>
      </c>
      <c r="I32" s="468">
        <f t="shared" si="12"/>
        <v>0.22651495104525</v>
      </c>
      <c r="J32" s="467">
        <v>170846</v>
      </c>
      <c r="K32" s="465">
        <v>1514</v>
      </c>
      <c r="L32" s="465">
        <f>K32+J32</f>
        <v>172360</v>
      </c>
      <c r="M32" s="468">
        <f t="shared" si="13"/>
        <v>0.00870831876347128</v>
      </c>
      <c r="N32" s="467">
        <v>139533</v>
      </c>
      <c r="O32" s="465">
        <v>72</v>
      </c>
      <c r="P32" s="465">
        <f>O32+N32</f>
        <v>139605</v>
      </c>
      <c r="Q32" s="469">
        <f t="shared" si="14"/>
        <v>0.23462626696751543</v>
      </c>
    </row>
    <row r="33" spans="1:17" s="133" customFormat="1" ht="18" customHeight="1">
      <c r="A33" s="463" t="s">
        <v>249</v>
      </c>
      <c r="B33" s="464">
        <v>17220</v>
      </c>
      <c r="C33" s="465">
        <v>8</v>
      </c>
      <c r="D33" s="465">
        <f t="shared" si="3"/>
        <v>17228</v>
      </c>
      <c r="E33" s="466">
        <f t="shared" si="11"/>
        <v>0.008168316244888283</v>
      </c>
      <c r="F33" s="467">
        <v>18609</v>
      </c>
      <c r="G33" s="465">
        <v>18</v>
      </c>
      <c r="H33" s="465">
        <f t="shared" si="0"/>
        <v>18627</v>
      </c>
      <c r="I33" s="468">
        <f t="shared" si="12"/>
        <v>-0.07510602888280449</v>
      </c>
      <c r="J33" s="467">
        <v>156115</v>
      </c>
      <c r="K33" s="465">
        <v>767</v>
      </c>
      <c r="L33" s="465">
        <f t="shared" si="1"/>
        <v>156882</v>
      </c>
      <c r="M33" s="468">
        <f t="shared" si="13"/>
        <v>0.007926308100782672</v>
      </c>
      <c r="N33" s="467">
        <v>166201</v>
      </c>
      <c r="O33" s="465">
        <v>679</v>
      </c>
      <c r="P33" s="465">
        <f t="shared" si="2"/>
        <v>166880</v>
      </c>
      <c r="Q33" s="469">
        <f t="shared" si="14"/>
        <v>-0.05991131351869605</v>
      </c>
    </row>
    <row r="34" spans="1:17" s="133" customFormat="1" ht="18" customHeight="1">
      <c r="A34" s="463" t="s">
        <v>250</v>
      </c>
      <c r="B34" s="464">
        <v>17116</v>
      </c>
      <c r="C34" s="465">
        <v>3</v>
      </c>
      <c r="D34" s="465">
        <f t="shared" si="3"/>
        <v>17119</v>
      </c>
      <c r="E34" s="466">
        <f t="shared" si="11"/>
        <v>0.008116636045753571</v>
      </c>
      <c r="F34" s="467">
        <v>17937</v>
      </c>
      <c r="G34" s="465"/>
      <c r="H34" s="465">
        <f t="shared" si="0"/>
        <v>17937</v>
      </c>
      <c r="I34" s="468">
        <f t="shared" si="12"/>
        <v>-0.045604058649718504</v>
      </c>
      <c r="J34" s="467">
        <v>168942</v>
      </c>
      <c r="K34" s="465">
        <v>347</v>
      </c>
      <c r="L34" s="465">
        <f t="shared" si="1"/>
        <v>169289</v>
      </c>
      <c r="M34" s="468">
        <f t="shared" si="13"/>
        <v>0.008553159521636631</v>
      </c>
      <c r="N34" s="467">
        <v>162737</v>
      </c>
      <c r="O34" s="465">
        <v>716</v>
      </c>
      <c r="P34" s="465">
        <f t="shared" si="2"/>
        <v>163453</v>
      </c>
      <c r="Q34" s="469">
        <f t="shared" si="14"/>
        <v>0.03570445326791183</v>
      </c>
    </row>
    <row r="35" spans="1:17" s="133" customFormat="1" ht="18" customHeight="1">
      <c r="A35" s="463" t="s">
        <v>251</v>
      </c>
      <c r="B35" s="464">
        <v>12114</v>
      </c>
      <c r="C35" s="465">
        <v>18</v>
      </c>
      <c r="D35" s="465">
        <f t="shared" si="3"/>
        <v>12132</v>
      </c>
      <c r="E35" s="466">
        <f t="shared" si="11"/>
        <v>0.005752148402773662</v>
      </c>
      <c r="F35" s="467">
        <v>11184</v>
      </c>
      <c r="G35" s="465">
        <v>1</v>
      </c>
      <c r="H35" s="465">
        <f t="shared" si="0"/>
        <v>11185</v>
      </c>
      <c r="I35" s="468">
        <f t="shared" si="12"/>
        <v>0.08466696468484569</v>
      </c>
      <c r="J35" s="467">
        <v>115196</v>
      </c>
      <c r="K35" s="465">
        <v>151</v>
      </c>
      <c r="L35" s="465">
        <f t="shared" si="1"/>
        <v>115347</v>
      </c>
      <c r="M35" s="468">
        <f t="shared" si="13"/>
        <v>0.005827793249072417</v>
      </c>
      <c r="N35" s="467">
        <v>104340</v>
      </c>
      <c r="O35" s="465">
        <v>92</v>
      </c>
      <c r="P35" s="465">
        <f t="shared" si="2"/>
        <v>104432</v>
      </c>
      <c r="Q35" s="469">
        <f t="shared" si="14"/>
        <v>0.10451777233032011</v>
      </c>
    </row>
    <row r="36" spans="1:17" s="133" customFormat="1" ht="18" customHeight="1">
      <c r="A36" s="463" t="s">
        <v>252</v>
      </c>
      <c r="B36" s="464">
        <v>12098</v>
      </c>
      <c r="C36" s="465">
        <v>0</v>
      </c>
      <c r="D36" s="465">
        <f t="shared" si="3"/>
        <v>12098</v>
      </c>
      <c r="E36" s="466">
        <f t="shared" si="11"/>
        <v>0.00573602797368577</v>
      </c>
      <c r="F36" s="467">
        <v>11902</v>
      </c>
      <c r="G36" s="465"/>
      <c r="H36" s="465">
        <f t="shared" si="0"/>
        <v>11902</v>
      </c>
      <c r="I36" s="468">
        <f t="shared" si="12"/>
        <v>0.01646782053436402</v>
      </c>
      <c r="J36" s="467">
        <v>145355</v>
      </c>
      <c r="K36" s="465"/>
      <c r="L36" s="465">
        <f t="shared" si="1"/>
        <v>145355</v>
      </c>
      <c r="M36" s="468">
        <f t="shared" si="13"/>
        <v>0.007343917810770295</v>
      </c>
      <c r="N36" s="467">
        <v>124183</v>
      </c>
      <c r="O36" s="465">
        <v>63</v>
      </c>
      <c r="P36" s="465">
        <f t="shared" si="2"/>
        <v>124246</v>
      </c>
      <c r="Q36" s="469">
        <f t="shared" si="14"/>
        <v>0.16989681760378605</v>
      </c>
    </row>
    <row r="37" spans="1:17" s="133" customFormat="1" ht="18" customHeight="1">
      <c r="A37" s="463" t="s">
        <v>253</v>
      </c>
      <c r="B37" s="464">
        <v>10748</v>
      </c>
      <c r="C37" s="465">
        <v>292</v>
      </c>
      <c r="D37" s="465">
        <f t="shared" si="3"/>
        <v>11040</v>
      </c>
      <c r="E37" s="466">
        <f aca="true" t="shared" si="15" ref="E37:E57">D37/$D$8</f>
        <v>0.005234398150891957</v>
      </c>
      <c r="F37" s="467">
        <v>10691</v>
      </c>
      <c r="G37" s="465"/>
      <c r="H37" s="465">
        <f t="shared" si="0"/>
        <v>10691</v>
      </c>
      <c r="I37" s="468">
        <f aca="true" t="shared" si="16" ref="I37:I57">(D37/H37-1)</f>
        <v>0.03264428023571231</v>
      </c>
      <c r="J37" s="467">
        <v>103139</v>
      </c>
      <c r="K37" s="465">
        <v>304</v>
      </c>
      <c r="L37" s="465">
        <f t="shared" si="1"/>
        <v>103443</v>
      </c>
      <c r="M37" s="468">
        <f aca="true" t="shared" si="17" ref="M37:M57">(L37/$L$8)</f>
        <v>0.005226355406415408</v>
      </c>
      <c r="N37" s="467">
        <v>83795</v>
      </c>
      <c r="O37" s="465">
        <v>209</v>
      </c>
      <c r="P37" s="465">
        <f t="shared" si="2"/>
        <v>84004</v>
      </c>
      <c r="Q37" s="469">
        <f aca="true" t="shared" si="18" ref="Q37:Q57">(L37/P37-1)</f>
        <v>0.23140564735012625</v>
      </c>
    </row>
    <row r="38" spans="1:17" s="133" customFormat="1" ht="18" customHeight="1">
      <c r="A38" s="463" t="s">
        <v>254</v>
      </c>
      <c r="B38" s="464">
        <v>10661</v>
      </c>
      <c r="C38" s="465">
        <v>63</v>
      </c>
      <c r="D38" s="465">
        <f t="shared" si="3"/>
        <v>10724</v>
      </c>
      <c r="E38" s="466">
        <f t="shared" si="15"/>
        <v>0.005084572986428021</v>
      </c>
      <c r="F38" s="467">
        <v>10368</v>
      </c>
      <c r="G38" s="465">
        <v>44</v>
      </c>
      <c r="H38" s="465">
        <f t="shared" si="0"/>
        <v>10412</v>
      </c>
      <c r="I38" s="468">
        <f t="shared" si="16"/>
        <v>0.029965424510180583</v>
      </c>
      <c r="J38" s="467">
        <v>98263</v>
      </c>
      <c r="K38" s="465">
        <v>774</v>
      </c>
      <c r="L38" s="465">
        <f t="shared" si="1"/>
        <v>99037</v>
      </c>
      <c r="M38" s="468">
        <f t="shared" si="17"/>
        <v>0.005003746608133588</v>
      </c>
      <c r="N38" s="467">
        <v>98779</v>
      </c>
      <c r="O38" s="465">
        <v>600</v>
      </c>
      <c r="P38" s="465">
        <f t="shared" si="2"/>
        <v>99379</v>
      </c>
      <c r="Q38" s="469">
        <f t="shared" si="18"/>
        <v>-0.003441370913372044</v>
      </c>
    </row>
    <row r="39" spans="1:17" s="133" customFormat="1" ht="18" customHeight="1">
      <c r="A39" s="463" t="s">
        <v>255</v>
      </c>
      <c r="B39" s="464">
        <v>10504</v>
      </c>
      <c r="C39" s="465">
        <v>34</v>
      </c>
      <c r="D39" s="465">
        <f t="shared" si="3"/>
        <v>10538</v>
      </c>
      <c r="E39" s="466">
        <f t="shared" si="15"/>
        <v>0.004996384756711906</v>
      </c>
      <c r="F39" s="467">
        <v>9448</v>
      </c>
      <c r="G39" s="465"/>
      <c r="H39" s="465">
        <f t="shared" si="0"/>
        <v>9448</v>
      </c>
      <c r="I39" s="468">
        <f t="shared" si="16"/>
        <v>0.11536833192209994</v>
      </c>
      <c r="J39" s="467">
        <v>97682</v>
      </c>
      <c r="K39" s="465">
        <v>127</v>
      </c>
      <c r="L39" s="465">
        <f t="shared" si="1"/>
        <v>97809</v>
      </c>
      <c r="M39" s="468">
        <f t="shared" si="17"/>
        <v>0.0049417031210046555</v>
      </c>
      <c r="N39" s="467">
        <v>88085</v>
      </c>
      <c r="O39" s="465">
        <v>6</v>
      </c>
      <c r="P39" s="465">
        <f t="shared" si="2"/>
        <v>88091</v>
      </c>
      <c r="Q39" s="469">
        <f t="shared" si="18"/>
        <v>0.11031773961017577</v>
      </c>
    </row>
    <row r="40" spans="1:17" s="133" customFormat="1" ht="18" customHeight="1">
      <c r="A40" s="463" t="s">
        <v>256</v>
      </c>
      <c r="B40" s="464">
        <v>10403</v>
      </c>
      <c r="C40" s="465">
        <v>29</v>
      </c>
      <c r="D40" s="465">
        <f t="shared" si="3"/>
        <v>10432</v>
      </c>
      <c r="E40" s="466">
        <f t="shared" si="15"/>
        <v>0.0049461269483790675</v>
      </c>
      <c r="F40" s="467">
        <v>13119</v>
      </c>
      <c r="G40" s="465">
        <v>191</v>
      </c>
      <c r="H40" s="465">
        <f t="shared" si="0"/>
        <v>13310</v>
      </c>
      <c r="I40" s="468">
        <f t="shared" si="16"/>
        <v>-0.21622839969947405</v>
      </c>
      <c r="J40" s="467">
        <v>109172</v>
      </c>
      <c r="K40" s="465">
        <v>352</v>
      </c>
      <c r="L40" s="465">
        <f t="shared" si="1"/>
        <v>109524</v>
      </c>
      <c r="M40" s="468">
        <f t="shared" si="17"/>
        <v>0.0055335919253331894</v>
      </c>
      <c r="N40" s="467">
        <v>124214</v>
      </c>
      <c r="O40" s="465">
        <v>3856</v>
      </c>
      <c r="P40" s="465">
        <f t="shared" si="2"/>
        <v>128070</v>
      </c>
      <c r="Q40" s="469">
        <f t="shared" si="18"/>
        <v>-0.1448114312485359</v>
      </c>
    </row>
    <row r="41" spans="1:17" s="133" customFormat="1" ht="18" customHeight="1">
      <c r="A41" s="463" t="s">
        <v>257</v>
      </c>
      <c r="B41" s="464">
        <v>10106</v>
      </c>
      <c r="C41" s="465">
        <v>16</v>
      </c>
      <c r="D41" s="465">
        <f t="shared" si="3"/>
        <v>10122</v>
      </c>
      <c r="E41" s="466">
        <f t="shared" si="15"/>
        <v>0.004799146565518876</v>
      </c>
      <c r="F41" s="467">
        <v>9707</v>
      </c>
      <c r="G41" s="465">
        <v>37</v>
      </c>
      <c r="H41" s="465">
        <f t="shared" si="0"/>
        <v>9744</v>
      </c>
      <c r="I41" s="468">
        <f t="shared" si="16"/>
        <v>0.0387931034482758</v>
      </c>
      <c r="J41" s="467">
        <v>97449</v>
      </c>
      <c r="K41" s="465">
        <v>307</v>
      </c>
      <c r="L41" s="465">
        <f t="shared" si="1"/>
        <v>97756</v>
      </c>
      <c r="M41" s="468">
        <f t="shared" si="17"/>
        <v>0.004939025348351697</v>
      </c>
      <c r="N41" s="467">
        <v>79334</v>
      </c>
      <c r="O41" s="465">
        <v>479</v>
      </c>
      <c r="P41" s="465">
        <f t="shared" si="2"/>
        <v>79813</v>
      </c>
      <c r="Q41" s="469">
        <f t="shared" si="18"/>
        <v>0.2248130003884079</v>
      </c>
    </row>
    <row r="42" spans="1:17" s="133" customFormat="1" ht="18" customHeight="1">
      <c r="A42" s="463" t="s">
        <v>258</v>
      </c>
      <c r="B42" s="464">
        <v>9119</v>
      </c>
      <c r="C42" s="465">
        <v>8</v>
      </c>
      <c r="D42" s="465">
        <f t="shared" si="3"/>
        <v>9127</v>
      </c>
      <c r="E42" s="466">
        <f t="shared" si="15"/>
        <v>0.004327386949564393</v>
      </c>
      <c r="F42" s="467">
        <v>11635</v>
      </c>
      <c r="G42" s="465">
        <v>8</v>
      </c>
      <c r="H42" s="465">
        <f t="shared" si="0"/>
        <v>11643</v>
      </c>
      <c r="I42" s="468">
        <f t="shared" si="16"/>
        <v>-0.2160955080305763</v>
      </c>
      <c r="J42" s="467">
        <v>90019</v>
      </c>
      <c r="K42" s="465">
        <v>91</v>
      </c>
      <c r="L42" s="465">
        <f t="shared" si="1"/>
        <v>90110</v>
      </c>
      <c r="M42" s="468">
        <f t="shared" si="17"/>
        <v>0.004552718750153151</v>
      </c>
      <c r="N42" s="467">
        <v>98884</v>
      </c>
      <c r="O42" s="465">
        <v>108</v>
      </c>
      <c r="P42" s="465">
        <f t="shared" si="2"/>
        <v>98992</v>
      </c>
      <c r="Q42" s="469">
        <f t="shared" si="18"/>
        <v>-0.08972442217552934</v>
      </c>
    </row>
    <row r="43" spans="1:17" s="133" customFormat="1" ht="18" customHeight="1">
      <c r="A43" s="463" t="s">
        <v>259</v>
      </c>
      <c r="B43" s="464">
        <v>8947</v>
      </c>
      <c r="C43" s="465">
        <v>7</v>
      </c>
      <c r="D43" s="465">
        <f t="shared" si="3"/>
        <v>8954</v>
      </c>
      <c r="E43" s="466">
        <f t="shared" si="15"/>
        <v>0.004245362413323061</v>
      </c>
      <c r="F43" s="467">
        <v>7882</v>
      </c>
      <c r="G43" s="465"/>
      <c r="H43" s="465">
        <f t="shared" si="0"/>
        <v>7882</v>
      </c>
      <c r="I43" s="468">
        <f t="shared" si="16"/>
        <v>0.13600608982491758</v>
      </c>
      <c r="J43" s="467">
        <v>75773</v>
      </c>
      <c r="K43" s="465">
        <v>141</v>
      </c>
      <c r="L43" s="465">
        <f t="shared" si="1"/>
        <v>75914</v>
      </c>
      <c r="M43" s="468">
        <f t="shared" si="17"/>
        <v>0.0038354798712587537</v>
      </c>
      <c r="N43" s="467">
        <v>67115</v>
      </c>
      <c r="O43" s="465">
        <v>154</v>
      </c>
      <c r="P43" s="465">
        <f t="shared" si="2"/>
        <v>67269</v>
      </c>
      <c r="Q43" s="469">
        <f t="shared" si="18"/>
        <v>0.12851387712021878</v>
      </c>
    </row>
    <row r="44" spans="1:17" s="133" customFormat="1" ht="18" customHeight="1">
      <c r="A44" s="463" t="s">
        <v>260</v>
      </c>
      <c r="B44" s="464">
        <v>8763</v>
      </c>
      <c r="C44" s="465">
        <v>0</v>
      </c>
      <c r="D44" s="465">
        <f t="shared" si="3"/>
        <v>8763</v>
      </c>
      <c r="E44" s="466">
        <f t="shared" si="15"/>
        <v>0.004154803532270491</v>
      </c>
      <c r="F44" s="467">
        <v>5722</v>
      </c>
      <c r="G44" s="465"/>
      <c r="H44" s="465">
        <f t="shared" si="0"/>
        <v>5722</v>
      </c>
      <c r="I44" s="468">
        <f t="shared" si="16"/>
        <v>0.5314575323313526</v>
      </c>
      <c r="J44" s="467">
        <v>71188</v>
      </c>
      <c r="K44" s="465">
        <v>47</v>
      </c>
      <c r="L44" s="465">
        <f t="shared" si="1"/>
        <v>71235</v>
      </c>
      <c r="M44" s="468">
        <f t="shared" si="17"/>
        <v>0.00359907801761358</v>
      </c>
      <c r="N44" s="467">
        <v>54639</v>
      </c>
      <c r="O44" s="465">
        <v>80</v>
      </c>
      <c r="P44" s="465">
        <f t="shared" si="2"/>
        <v>54719</v>
      </c>
      <c r="Q44" s="469">
        <f t="shared" si="18"/>
        <v>0.30183300133408864</v>
      </c>
    </row>
    <row r="45" spans="1:17" s="133" customFormat="1" ht="18" customHeight="1">
      <c r="A45" s="463" t="s">
        <v>261</v>
      </c>
      <c r="B45" s="464">
        <v>8456</v>
      </c>
      <c r="C45" s="465">
        <v>41</v>
      </c>
      <c r="D45" s="465">
        <f t="shared" si="3"/>
        <v>8497</v>
      </c>
      <c r="E45" s="466">
        <f t="shared" si="15"/>
        <v>0.004028684881171102</v>
      </c>
      <c r="F45" s="467">
        <v>7502</v>
      </c>
      <c r="G45" s="465"/>
      <c r="H45" s="465">
        <f t="shared" si="0"/>
        <v>7502</v>
      </c>
      <c r="I45" s="468">
        <f t="shared" si="16"/>
        <v>0.13263129832044784</v>
      </c>
      <c r="J45" s="467">
        <v>69591</v>
      </c>
      <c r="K45" s="465">
        <v>61</v>
      </c>
      <c r="L45" s="465">
        <f t="shared" si="1"/>
        <v>69652</v>
      </c>
      <c r="M45" s="468">
        <f t="shared" si="17"/>
        <v>0.0035190985061110563</v>
      </c>
      <c r="N45" s="467">
        <v>63659</v>
      </c>
      <c r="O45" s="465">
        <v>77</v>
      </c>
      <c r="P45" s="465">
        <f t="shared" si="2"/>
        <v>63736</v>
      </c>
      <c r="Q45" s="469">
        <f t="shared" si="18"/>
        <v>0.092820384084348</v>
      </c>
    </row>
    <row r="46" spans="1:17" s="133" customFormat="1" ht="18" customHeight="1">
      <c r="A46" s="463" t="s">
        <v>262</v>
      </c>
      <c r="B46" s="464">
        <v>7794</v>
      </c>
      <c r="C46" s="465">
        <v>20</v>
      </c>
      <c r="D46" s="465">
        <f t="shared" si="3"/>
        <v>7814</v>
      </c>
      <c r="E46" s="466">
        <f t="shared" si="15"/>
        <v>0.003704853908611391</v>
      </c>
      <c r="F46" s="467">
        <v>8164</v>
      </c>
      <c r="G46" s="465">
        <v>2</v>
      </c>
      <c r="H46" s="465">
        <f t="shared" si="0"/>
        <v>8166</v>
      </c>
      <c r="I46" s="468">
        <f t="shared" si="16"/>
        <v>-0.043105559637521385</v>
      </c>
      <c r="J46" s="467">
        <v>77215</v>
      </c>
      <c r="K46" s="465">
        <v>95</v>
      </c>
      <c r="L46" s="465">
        <f t="shared" si="1"/>
        <v>77310</v>
      </c>
      <c r="M46" s="468">
        <f t="shared" si="17"/>
        <v>0.003906011392457442</v>
      </c>
      <c r="N46" s="467">
        <v>77914</v>
      </c>
      <c r="O46" s="465">
        <v>85</v>
      </c>
      <c r="P46" s="465">
        <f t="shared" si="2"/>
        <v>77999</v>
      </c>
      <c r="Q46" s="469">
        <f t="shared" si="18"/>
        <v>-0.008833446582648508</v>
      </c>
    </row>
    <row r="47" spans="1:17" s="133" customFormat="1" ht="18" customHeight="1">
      <c r="A47" s="463" t="s">
        <v>263</v>
      </c>
      <c r="B47" s="464">
        <v>2211</v>
      </c>
      <c r="C47" s="465">
        <v>5292</v>
      </c>
      <c r="D47" s="465">
        <f t="shared" si="3"/>
        <v>7503</v>
      </c>
      <c r="E47" s="466">
        <f t="shared" si="15"/>
        <v>0.0035573993954839092</v>
      </c>
      <c r="F47" s="467">
        <v>2504</v>
      </c>
      <c r="G47" s="465">
        <v>1855</v>
      </c>
      <c r="H47" s="465">
        <f t="shared" si="0"/>
        <v>4359</v>
      </c>
      <c r="I47" s="468">
        <f t="shared" si="16"/>
        <v>0.7212663454920853</v>
      </c>
      <c r="J47" s="467">
        <v>23849</v>
      </c>
      <c r="K47" s="465">
        <v>30578</v>
      </c>
      <c r="L47" s="465">
        <f t="shared" si="1"/>
        <v>54427</v>
      </c>
      <c r="M47" s="468">
        <f t="shared" si="17"/>
        <v>0.0027498704185394025</v>
      </c>
      <c r="N47" s="467">
        <v>24911</v>
      </c>
      <c r="O47" s="465">
        <v>21699</v>
      </c>
      <c r="P47" s="465">
        <f t="shared" si="2"/>
        <v>46610</v>
      </c>
      <c r="Q47" s="469">
        <f t="shared" si="18"/>
        <v>0.16771079167560599</v>
      </c>
    </row>
    <row r="48" spans="1:17" s="133" customFormat="1" ht="18" customHeight="1">
      <c r="A48" s="463" t="s">
        <v>264</v>
      </c>
      <c r="B48" s="464">
        <v>7480</v>
      </c>
      <c r="C48" s="465">
        <v>5</v>
      </c>
      <c r="D48" s="465">
        <f t="shared" si="3"/>
        <v>7485</v>
      </c>
      <c r="E48" s="466">
        <f t="shared" si="15"/>
        <v>0.0035488650506726722</v>
      </c>
      <c r="F48" s="467">
        <v>7189</v>
      </c>
      <c r="G48" s="465"/>
      <c r="H48" s="465">
        <f t="shared" si="0"/>
        <v>7189</v>
      </c>
      <c r="I48" s="468">
        <f t="shared" si="16"/>
        <v>0.0411740158575602</v>
      </c>
      <c r="J48" s="467">
        <v>80470</v>
      </c>
      <c r="K48" s="465">
        <v>258</v>
      </c>
      <c r="L48" s="465">
        <f t="shared" si="1"/>
        <v>80728</v>
      </c>
      <c r="M48" s="468">
        <f t="shared" si="17"/>
        <v>0.004078702466567124</v>
      </c>
      <c r="N48" s="467">
        <v>83262</v>
      </c>
      <c r="O48" s="465">
        <v>44</v>
      </c>
      <c r="P48" s="465">
        <f t="shared" si="2"/>
        <v>83306</v>
      </c>
      <c r="Q48" s="469">
        <f t="shared" si="18"/>
        <v>-0.03094615033731063</v>
      </c>
    </row>
    <row r="49" spans="1:17" s="133" customFormat="1" ht="18" customHeight="1">
      <c r="A49" s="463" t="s">
        <v>265</v>
      </c>
      <c r="B49" s="464">
        <v>6432</v>
      </c>
      <c r="C49" s="465">
        <v>403</v>
      </c>
      <c r="D49" s="465">
        <f t="shared" si="3"/>
        <v>6835</v>
      </c>
      <c r="E49" s="466">
        <f t="shared" si="15"/>
        <v>0.0032406803769335626</v>
      </c>
      <c r="F49" s="467">
        <v>6732</v>
      </c>
      <c r="G49" s="465">
        <v>174</v>
      </c>
      <c r="H49" s="465">
        <f t="shared" si="0"/>
        <v>6906</v>
      </c>
      <c r="I49" s="468">
        <f t="shared" si="16"/>
        <v>-0.010280915146249625</v>
      </c>
      <c r="J49" s="467">
        <v>59415</v>
      </c>
      <c r="K49" s="465">
        <v>3022</v>
      </c>
      <c r="L49" s="465">
        <f t="shared" si="1"/>
        <v>62437</v>
      </c>
      <c r="M49" s="468">
        <f t="shared" si="17"/>
        <v>0.0031545677572224202</v>
      </c>
      <c r="N49" s="467">
        <v>74939</v>
      </c>
      <c r="O49" s="465">
        <v>427</v>
      </c>
      <c r="P49" s="465">
        <f t="shared" si="2"/>
        <v>75366</v>
      </c>
      <c r="Q49" s="469">
        <f t="shared" si="18"/>
        <v>-0.17154950508186717</v>
      </c>
    </row>
    <row r="50" spans="1:17" s="133" customFormat="1" ht="18" customHeight="1">
      <c r="A50" s="463" t="s">
        <v>266</v>
      </c>
      <c r="B50" s="464">
        <v>2453</v>
      </c>
      <c r="C50" s="465">
        <v>4024</v>
      </c>
      <c r="D50" s="465">
        <f t="shared" si="3"/>
        <v>6477</v>
      </c>
      <c r="E50" s="466">
        <f t="shared" si="15"/>
        <v>0.0030709417412434067</v>
      </c>
      <c r="F50" s="467">
        <v>2977</v>
      </c>
      <c r="G50" s="465">
        <v>2900</v>
      </c>
      <c r="H50" s="465">
        <f t="shared" si="0"/>
        <v>5877</v>
      </c>
      <c r="I50" s="468">
        <f t="shared" si="16"/>
        <v>0.10209290454313424</v>
      </c>
      <c r="J50" s="467">
        <v>29245</v>
      </c>
      <c r="K50" s="465">
        <v>31167</v>
      </c>
      <c r="L50" s="465">
        <f t="shared" si="1"/>
        <v>60412</v>
      </c>
      <c r="M50" s="468">
        <f t="shared" si="17"/>
        <v>0.0030522566322744664</v>
      </c>
      <c r="N50" s="467">
        <v>29887</v>
      </c>
      <c r="O50" s="465">
        <v>26704</v>
      </c>
      <c r="P50" s="465">
        <f t="shared" si="2"/>
        <v>56591</v>
      </c>
      <c r="Q50" s="469">
        <f t="shared" si="18"/>
        <v>0.06751957024968624</v>
      </c>
    </row>
    <row r="51" spans="1:17" s="133" customFormat="1" ht="18" customHeight="1">
      <c r="A51" s="463" t="s">
        <v>267</v>
      </c>
      <c r="B51" s="464">
        <v>6436</v>
      </c>
      <c r="C51" s="465">
        <v>34</v>
      </c>
      <c r="D51" s="465">
        <f t="shared" si="3"/>
        <v>6470</v>
      </c>
      <c r="E51" s="466">
        <f t="shared" si="15"/>
        <v>0.00306762282937237</v>
      </c>
      <c r="F51" s="467">
        <v>5779</v>
      </c>
      <c r="G51" s="465">
        <v>13</v>
      </c>
      <c r="H51" s="465">
        <f t="shared" si="0"/>
        <v>5792</v>
      </c>
      <c r="I51" s="468">
        <f t="shared" si="16"/>
        <v>0.11705801104972369</v>
      </c>
      <c r="J51" s="467">
        <v>56051</v>
      </c>
      <c r="K51" s="465">
        <v>343</v>
      </c>
      <c r="L51" s="465">
        <f t="shared" si="1"/>
        <v>56394</v>
      </c>
      <c r="M51" s="468">
        <f t="shared" si="17"/>
        <v>0.0028492511507727976</v>
      </c>
      <c r="N51" s="467">
        <v>55242</v>
      </c>
      <c r="O51" s="465">
        <v>786</v>
      </c>
      <c r="P51" s="465">
        <f t="shared" si="2"/>
        <v>56028</v>
      </c>
      <c r="Q51" s="469">
        <f t="shared" si="18"/>
        <v>0.006532448061683516</v>
      </c>
    </row>
    <row r="52" spans="1:17" s="133" customFormat="1" ht="18" customHeight="1">
      <c r="A52" s="463" t="s">
        <v>268</v>
      </c>
      <c r="B52" s="464">
        <v>6260</v>
      </c>
      <c r="C52" s="465">
        <v>45</v>
      </c>
      <c r="D52" s="465">
        <f t="shared" si="3"/>
        <v>6305</v>
      </c>
      <c r="E52" s="466">
        <f t="shared" si="15"/>
        <v>0.0029893913352693653</v>
      </c>
      <c r="F52" s="467">
        <v>7863</v>
      </c>
      <c r="G52" s="465"/>
      <c r="H52" s="465">
        <f t="shared" si="0"/>
        <v>7863</v>
      </c>
      <c r="I52" s="468">
        <f t="shared" si="16"/>
        <v>-0.19814320234007377</v>
      </c>
      <c r="J52" s="467">
        <v>57209</v>
      </c>
      <c r="K52" s="465">
        <v>132</v>
      </c>
      <c r="L52" s="465">
        <f t="shared" si="1"/>
        <v>57341</v>
      </c>
      <c r="M52" s="468">
        <f t="shared" si="17"/>
        <v>0.0028970973904398163</v>
      </c>
      <c r="N52" s="467">
        <v>72550</v>
      </c>
      <c r="O52" s="465">
        <v>166</v>
      </c>
      <c r="P52" s="465">
        <f t="shared" si="2"/>
        <v>72716</v>
      </c>
      <c r="Q52" s="469">
        <f t="shared" si="18"/>
        <v>-0.21143902304857254</v>
      </c>
    </row>
    <row r="53" spans="1:17" s="133" customFormat="1" ht="18" customHeight="1">
      <c r="A53" s="463" t="s">
        <v>269</v>
      </c>
      <c r="B53" s="464">
        <v>6170</v>
      </c>
      <c r="C53" s="465">
        <v>34</v>
      </c>
      <c r="D53" s="465">
        <f t="shared" si="3"/>
        <v>6204</v>
      </c>
      <c r="E53" s="466">
        <f t="shared" si="15"/>
        <v>0.0029415041782729803</v>
      </c>
      <c r="F53" s="467">
        <v>5713</v>
      </c>
      <c r="G53" s="465">
        <v>38</v>
      </c>
      <c r="H53" s="465">
        <f t="shared" si="0"/>
        <v>5751</v>
      </c>
      <c r="I53" s="468">
        <f t="shared" si="16"/>
        <v>0.0787689097548252</v>
      </c>
      <c r="J53" s="467">
        <v>62511</v>
      </c>
      <c r="K53" s="465">
        <v>1652</v>
      </c>
      <c r="L53" s="465">
        <f t="shared" si="1"/>
        <v>64163</v>
      </c>
      <c r="M53" s="468">
        <f t="shared" si="17"/>
        <v>0.003241772202486701</v>
      </c>
      <c r="N53" s="467">
        <v>57197</v>
      </c>
      <c r="O53" s="465">
        <v>526</v>
      </c>
      <c r="P53" s="465">
        <f t="shared" si="2"/>
        <v>57723</v>
      </c>
      <c r="Q53" s="469">
        <f t="shared" si="18"/>
        <v>0.11156731285622712</v>
      </c>
    </row>
    <row r="54" spans="1:17" s="133" customFormat="1" ht="18" customHeight="1">
      <c r="A54" s="463" t="s">
        <v>270</v>
      </c>
      <c r="B54" s="464">
        <v>3730</v>
      </c>
      <c r="C54" s="465">
        <v>10</v>
      </c>
      <c r="D54" s="465">
        <f t="shared" si="3"/>
        <v>3740</v>
      </c>
      <c r="E54" s="466">
        <f t="shared" si="15"/>
        <v>0.0017732471996681088</v>
      </c>
      <c r="F54" s="467">
        <v>3799</v>
      </c>
      <c r="G54" s="465">
        <v>7</v>
      </c>
      <c r="H54" s="465">
        <f t="shared" si="0"/>
        <v>3806</v>
      </c>
      <c r="I54" s="468">
        <f t="shared" si="16"/>
        <v>-0.017341040462427793</v>
      </c>
      <c r="J54" s="467">
        <v>32300</v>
      </c>
      <c r="K54" s="465">
        <v>815</v>
      </c>
      <c r="L54" s="465">
        <f t="shared" si="1"/>
        <v>33115</v>
      </c>
      <c r="M54" s="468">
        <f t="shared" si="17"/>
        <v>0.001673102667976047</v>
      </c>
      <c r="N54" s="467">
        <v>31758</v>
      </c>
      <c r="O54" s="465">
        <v>155</v>
      </c>
      <c r="P54" s="465">
        <f t="shared" si="2"/>
        <v>31913</v>
      </c>
      <c r="Q54" s="469">
        <f t="shared" si="18"/>
        <v>0.037664901450819466</v>
      </c>
    </row>
    <row r="55" spans="1:17" s="133" customFormat="1" ht="18" customHeight="1">
      <c r="A55" s="463" t="s">
        <v>271</v>
      </c>
      <c r="B55" s="464">
        <v>3695</v>
      </c>
      <c r="C55" s="465">
        <v>41</v>
      </c>
      <c r="D55" s="465">
        <f t="shared" si="3"/>
        <v>3736</v>
      </c>
      <c r="E55" s="466">
        <f t="shared" si="15"/>
        <v>0.0017713506785989451</v>
      </c>
      <c r="F55" s="467">
        <v>3804</v>
      </c>
      <c r="G55" s="465">
        <v>16</v>
      </c>
      <c r="H55" s="465">
        <f t="shared" si="0"/>
        <v>3820</v>
      </c>
      <c r="I55" s="468">
        <f t="shared" si="16"/>
        <v>-0.021989528795811508</v>
      </c>
      <c r="J55" s="467">
        <v>37158</v>
      </c>
      <c r="K55" s="465">
        <v>193</v>
      </c>
      <c r="L55" s="465">
        <f t="shared" si="1"/>
        <v>37351</v>
      </c>
      <c r="M55" s="468">
        <f t="shared" si="17"/>
        <v>0.0018871223841634705</v>
      </c>
      <c r="N55" s="467">
        <v>35866</v>
      </c>
      <c r="O55" s="465">
        <v>96</v>
      </c>
      <c r="P55" s="465">
        <f t="shared" si="2"/>
        <v>35962</v>
      </c>
      <c r="Q55" s="469">
        <f t="shared" si="18"/>
        <v>0.0386241032200656</v>
      </c>
    </row>
    <row r="56" spans="1:17" s="133" customFormat="1" ht="18" customHeight="1">
      <c r="A56" s="463" t="s">
        <v>272</v>
      </c>
      <c r="B56" s="464">
        <v>3430</v>
      </c>
      <c r="C56" s="465">
        <v>108</v>
      </c>
      <c r="D56" s="465">
        <f t="shared" si="3"/>
        <v>3538</v>
      </c>
      <c r="E56" s="466">
        <f t="shared" si="15"/>
        <v>0.0016774728856753392</v>
      </c>
      <c r="F56" s="467">
        <v>5597</v>
      </c>
      <c r="G56" s="465">
        <v>110</v>
      </c>
      <c r="H56" s="465">
        <f t="shared" si="0"/>
        <v>5707</v>
      </c>
      <c r="I56" s="468">
        <f t="shared" si="16"/>
        <v>-0.38005957595934814</v>
      </c>
      <c r="J56" s="467">
        <v>37980</v>
      </c>
      <c r="K56" s="465">
        <v>1021</v>
      </c>
      <c r="L56" s="465">
        <f t="shared" si="1"/>
        <v>39001</v>
      </c>
      <c r="M56" s="468">
        <f t="shared" si="17"/>
        <v>0.001970487004491433</v>
      </c>
      <c r="N56" s="467">
        <v>55240</v>
      </c>
      <c r="O56" s="465">
        <v>2481</v>
      </c>
      <c r="P56" s="465">
        <f t="shared" si="2"/>
        <v>57721</v>
      </c>
      <c r="Q56" s="469">
        <f t="shared" si="18"/>
        <v>-0.3243187054971327</v>
      </c>
    </row>
    <row r="57" spans="1:17" s="133" customFormat="1" ht="18" customHeight="1" thickBot="1">
      <c r="A57" s="470" t="s">
        <v>273</v>
      </c>
      <c r="B57" s="471">
        <v>189888</v>
      </c>
      <c r="C57" s="472">
        <v>33837</v>
      </c>
      <c r="D57" s="472">
        <f t="shared" si="3"/>
        <v>223725</v>
      </c>
      <c r="E57" s="473">
        <f t="shared" si="15"/>
        <v>0.10607479404966515</v>
      </c>
      <c r="F57" s="474">
        <v>189485</v>
      </c>
      <c r="G57" s="472">
        <v>36782</v>
      </c>
      <c r="H57" s="472">
        <f t="shared" si="0"/>
        <v>226267</v>
      </c>
      <c r="I57" s="475">
        <f t="shared" si="16"/>
        <v>-0.011234514975670296</v>
      </c>
      <c r="J57" s="474">
        <v>1799996</v>
      </c>
      <c r="K57" s="472">
        <v>297020</v>
      </c>
      <c r="L57" s="472">
        <f t="shared" si="1"/>
        <v>2097016</v>
      </c>
      <c r="M57" s="475">
        <f t="shared" si="17"/>
        <v>0.10594966221918943</v>
      </c>
      <c r="N57" s="474">
        <v>1768902</v>
      </c>
      <c r="O57" s="472">
        <v>337020</v>
      </c>
      <c r="P57" s="472">
        <f t="shared" si="2"/>
        <v>2105922</v>
      </c>
      <c r="Q57" s="476">
        <f t="shared" si="18"/>
        <v>-0.004229026526148649</v>
      </c>
    </row>
    <row r="58" ht="15" thickTop="1">
      <c r="A58" s="105"/>
    </row>
    <row r="59" ht="14.25" customHeight="1">
      <c r="A59" s="89"/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8:Q65536 I58:I65536 I3 Q3">
    <cfRule type="cellIs" priority="2" dxfId="93" operator="lessThan" stopIfTrue="1">
      <formula>0</formula>
    </cfRule>
  </conditionalFormatting>
  <conditionalFormatting sqref="Q8:Q57 I8:I57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 -  Octubre 2016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2016-12-05T19:56:11Z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2016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162.000000000000</vt:lpwstr>
  </property>
</Properties>
</file>